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 codeName="{3D1A710C-6663-3D7B-7F91-EC182F24A4B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Projekte\Geschaeftsbereich_III\Biogas Convention &amp; Trade Fair\BIOGAS 2023\Preise\"/>
    </mc:Choice>
  </mc:AlternateContent>
  <xr:revisionPtr revIDLastSave="0" documentId="13_ncr:1_{1612FC00-F24E-4CD2-9903-7BB10AFC61E4}" xr6:coauthVersionLast="36" xr6:coauthVersionMax="36" xr10:uidLastSave="{00000000-0000-0000-0000-000000000000}"/>
  <workbookProtection lockStructure="1"/>
  <bookViews>
    <workbookView xWindow="0" yWindow="0" windowWidth="28800" windowHeight="11670" xr2:uid="{A846F1D1-658C-4A7B-A8FF-A5F01B67690A}"/>
  </bookViews>
  <sheets>
    <sheet name="Tabelle4" sheetId="4" r:id="rId1"/>
  </sheets>
  <definedNames>
    <definedName name="_xlnm.Print_Area" localSheetId="0">Tabelle4!$B$1:$R$115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4" l="1"/>
  <c r="O54" i="4"/>
  <c r="O52" i="4"/>
  <c r="O50" i="4"/>
  <c r="O48" i="4"/>
  <c r="O46" i="4"/>
  <c r="M54" i="4"/>
  <c r="M56" i="4"/>
  <c r="M52" i="4"/>
  <c r="M50" i="4"/>
  <c r="M48" i="4"/>
  <c r="M46" i="4"/>
  <c r="O62" i="4" l="1"/>
  <c r="M62" i="4"/>
  <c r="O64" i="4"/>
  <c r="M60" i="4"/>
  <c r="M64" i="4"/>
  <c r="M66" i="4"/>
  <c r="O66" i="4"/>
  <c r="O60" i="4"/>
  <c r="O71" i="4" l="1"/>
  <c r="M71" i="4"/>
  <c r="M21" i="4"/>
  <c r="O21" i="4"/>
  <c r="O19" i="4"/>
  <c r="O17" i="4"/>
  <c r="O15" i="4"/>
  <c r="M19" i="4"/>
  <c r="M17" i="4"/>
  <c r="M15" i="4"/>
  <c r="O27" i="4" l="1"/>
  <c r="M27" i="4"/>
  <c r="M31" i="4"/>
  <c r="O31" i="4"/>
  <c r="M29" i="4"/>
  <c r="O29" i="4"/>
  <c r="M25" i="4"/>
  <c r="O25" i="4"/>
  <c r="M36" i="4" l="1"/>
  <c r="O36" i="4"/>
</calcChain>
</file>

<file path=xl/sharedStrings.xml><?xml version="1.0" encoding="utf-8"?>
<sst xmlns="http://schemas.openxmlformats.org/spreadsheetml/2006/main" count="55" uniqueCount="32">
  <si>
    <t>€ / m²</t>
  </si>
  <si>
    <t>Reihenstand (1 offene Seite)</t>
  </si>
  <si>
    <t>Eckstand (2 offene Seiten)</t>
  </si>
  <si>
    <t>Kopfstand (3 offene Seiten)</t>
  </si>
  <si>
    <t>Blockstand (4 offene Seiten)</t>
  </si>
  <si>
    <t>Anmeldegebühr</t>
  </si>
  <si>
    <t>€ / Aussteller</t>
  </si>
  <si>
    <t>Mediengrundeintrag</t>
  </si>
  <si>
    <t>€ / Mitaussteller</t>
  </si>
  <si>
    <r>
      <t>*</t>
    </r>
    <r>
      <rPr>
        <vertAlign val="superscript"/>
        <sz val="9"/>
        <color rgb="FF203864"/>
        <rFont val="Arial"/>
        <family val="2"/>
      </rPr>
      <t>)</t>
    </r>
    <r>
      <rPr>
        <sz val="9"/>
        <color rgb="FF203864"/>
        <rFont val="Arial"/>
        <family val="2"/>
      </rPr>
      <t xml:space="preserve"> beinhaltet Mitaussteller-Gebühr, Anmeldegebühr und Mediengrundeintrag</t>
    </r>
  </si>
  <si>
    <r>
      <t>*</t>
    </r>
    <r>
      <rPr>
        <vertAlign val="superscript"/>
        <sz val="11"/>
        <color rgb="FF002060"/>
        <rFont val="Arial"/>
        <family val="2"/>
      </rPr>
      <t>)</t>
    </r>
  </si>
  <si>
    <t>Mitaussteller-Gebühr</t>
  </si>
  <si>
    <t>Full-Service-Stand: Bitte wählen Sie Ihre Standgröße (m²)</t>
  </si>
  <si>
    <t>FULL-SERVICE-STAND</t>
  </si>
  <si>
    <t>Full-Service-Stand „Comfort“, Reihenstand</t>
  </si>
  <si>
    <t>Full-Service-Stand „Comfort“, Eckstand</t>
  </si>
  <si>
    <t>Full-Service-Stand „Superior“, Reihenstand</t>
  </si>
  <si>
    <t>Full-Service-Stand „Superior“, Eckstand</t>
  </si>
  <si>
    <t>Full-Service-Stand „Exclusive“, Reihenstand</t>
  </si>
  <si>
    <t>Full-Service-Stand „Exclusive“, Eckstand</t>
  </si>
  <si>
    <t>Basisgebühr Full-Service-Stand</t>
  </si>
  <si>
    <t>GESAMTPREIS (Full-Service-Stand)</t>
  </si>
  <si>
    <t>GESAMTPREIS (nur Standfläche)</t>
  </si>
  <si>
    <t>Standfläche: Bitte wählen Sie Ihre Standgröße (m²)</t>
  </si>
  <si>
    <r>
      <t>*</t>
    </r>
    <r>
      <rPr>
        <vertAlign val="superscript"/>
        <sz val="9"/>
        <color rgb="FF323084"/>
        <rFont val="Arial"/>
        <family val="2"/>
      </rPr>
      <t>)</t>
    </r>
    <r>
      <rPr>
        <sz val="9"/>
        <color rgb="FF323084"/>
        <rFont val="Arial"/>
        <family val="2"/>
      </rPr>
      <t xml:space="preserve"> beinhaltet Mitaussteller-Gebühr, Anmeldegebühr und Mediengrundeintrag</t>
    </r>
  </si>
  <si>
    <t xml:space="preserve">nur STANDFLÄCHE </t>
  </si>
  <si>
    <r>
      <t>Mit Bereitstellung der Standbestätigung/Standrechnung wird eine Nebenkostenpauschale (Strom, Wasser, Tickets) in Höhe von
25 EUR/m</t>
    </r>
    <r>
      <rPr>
        <vertAlign val="superscript"/>
        <sz val="8"/>
        <color rgb="FF203864"/>
        <rFont val="Arial"/>
        <family val="2"/>
      </rPr>
      <t>2</t>
    </r>
    <r>
      <rPr>
        <sz val="8"/>
        <color rgb="FF203864"/>
        <rFont val="Arial"/>
        <family val="2"/>
      </rPr>
      <t xml:space="preserve"> erhoben, die ebenfalls binnen 21 Tagen zur Zahung fällig wird. Die Verrechnung erfolgt nach der Veranstaltung.</t>
    </r>
  </si>
  <si>
    <t>Mitglied Fachverband Biogas</t>
  </si>
  <si>
    <t>regulärer Preis</t>
  </si>
  <si>
    <t>Anzahl Mitausteller</t>
  </si>
  <si>
    <r>
      <t>Bitte wählen Sie zwischen Standfläche und Full-Service-Stand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>(Standfläche mit Standbau)</t>
    </r>
    <r>
      <rPr>
        <sz val="12"/>
        <rFont val="Arial"/>
        <family val="2"/>
      </rPr>
      <t>.</t>
    </r>
  </si>
  <si>
    <t>AUMA-Gebühr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</si>
</sst>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3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1707E7"/>
      <name val="Arial"/>
      <family val="2"/>
    </font>
    <font>
      <sz val="9"/>
      <color rgb="FF004592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2"/>
      <color rgb="FF203864"/>
      <name val="Arial"/>
      <family val="2"/>
    </font>
    <font>
      <sz val="12"/>
      <color theme="1"/>
      <name val="Arial"/>
      <family val="2"/>
    </font>
    <font>
      <sz val="9"/>
      <color rgb="FF203864"/>
      <name val="Arial"/>
      <family val="2"/>
    </font>
    <font>
      <b/>
      <sz val="12"/>
      <color rgb="FF203864"/>
      <name val="Arial"/>
      <family val="2"/>
    </font>
    <font>
      <b/>
      <sz val="11"/>
      <color rgb="FF002060"/>
      <name val="Arial"/>
      <family val="2"/>
    </font>
    <font>
      <b/>
      <sz val="12"/>
      <color theme="4"/>
      <name val="Arial"/>
      <family val="2"/>
    </font>
    <font>
      <sz val="11"/>
      <color theme="4"/>
      <name val="Arial"/>
      <family val="2"/>
    </font>
    <font>
      <sz val="12"/>
      <color theme="4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2060"/>
      <name val="Arial"/>
      <family val="2"/>
    </font>
    <font>
      <sz val="9"/>
      <name val="Arial"/>
      <family val="2"/>
    </font>
    <font>
      <vertAlign val="superscript"/>
      <sz val="9"/>
      <color rgb="FF203864"/>
      <name val="Arial"/>
      <family val="2"/>
    </font>
    <font>
      <vertAlign val="superscript"/>
      <sz val="11"/>
      <color rgb="FF002060"/>
      <name val="Arial"/>
      <family val="2"/>
    </font>
    <font>
      <sz val="11"/>
      <color theme="0"/>
      <name val="Arial"/>
      <family val="2"/>
    </font>
    <font>
      <sz val="9"/>
      <color theme="4"/>
      <name val="Arial"/>
      <family val="2"/>
    </font>
    <font>
      <b/>
      <sz val="12"/>
      <color rgb="FF323084"/>
      <name val="Arial"/>
      <family val="2"/>
    </font>
    <font>
      <sz val="12"/>
      <color rgb="FF323084"/>
      <name val="Arial"/>
      <family val="2"/>
    </font>
    <font>
      <sz val="9"/>
      <color rgb="FF323084"/>
      <name val="Arial"/>
      <family val="2"/>
    </font>
    <font>
      <vertAlign val="superscript"/>
      <sz val="9"/>
      <color rgb="FF323084"/>
      <name val="Arial"/>
      <family val="2"/>
    </font>
    <font>
      <sz val="11"/>
      <color rgb="FF323084"/>
      <name val="Arial"/>
      <family val="2"/>
    </font>
    <font>
      <sz val="8"/>
      <color rgb="FF203864"/>
      <name val="Arial"/>
      <family val="2"/>
    </font>
    <font>
      <vertAlign val="superscript"/>
      <sz val="8"/>
      <color rgb="FF203864"/>
      <name val="Arial"/>
      <family val="2"/>
    </font>
    <font>
      <b/>
      <sz val="11"/>
      <color rgb="FF20386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323084"/>
        <bgColor indexed="64"/>
      </patternFill>
    </fill>
    <fill>
      <patternFill patternType="solid">
        <fgColor rgb="FFE1DEEE"/>
        <bgColor indexed="64"/>
      </patternFill>
    </fill>
    <fill>
      <patternFill patternType="solid">
        <fgColor rgb="FFF1EF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right" vertical="center" readingOrder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readingOrder="1"/>
    </xf>
    <xf numFmtId="0" fontId="7" fillId="2" borderId="0" xfId="0" applyFont="1" applyFill="1" applyBorder="1" applyAlignment="1">
      <alignment horizontal="right" vertical="center" readingOrder="1"/>
    </xf>
    <xf numFmtId="0" fontId="7" fillId="2" borderId="0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6" xfId="0" applyFill="1" applyBorder="1"/>
    <xf numFmtId="0" fontId="13" fillId="3" borderId="0" xfId="0" applyFont="1" applyFill="1" applyBorder="1"/>
    <xf numFmtId="0" fontId="0" fillId="2" borderId="6" xfId="0" applyFill="1" applyBorder="1"/>
    <xf numFmtId="0" fontId="0" fillId="4" borderId="0" xfId="0" applyFill="1" applyBorder="1"/>
    <xf numFmtId="0" fontId="8" fillId="4" borderId="0" xfId="0" applyFont="1" applyFill="1" applyBorder="1"/>
    <xf numFmtId="0" fontId="0" fillId="4" borderId="6" xfId="0" applyFill="1" applyBorder="1"/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/>
    <xf numFmtId="0" fontId="14" fillId="4" borderId="0" xfId="0" applyFont="1" applyFill="1" applyBorder="1" applyAlignment="1">
      <alignment horizontal="left" vertical="center" readingOrder="1"/>
    </xf>
    <xf numFmtId="0" fontId="7" fillId="4" borderId="0" xfId="0" applyFont="1" applyFill="1" applyBorder="1" applyAlignment="1">
      <alignment horizontal="left" vertical="center" readingOrder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center" readingOrder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readingOrder="1"/>
    </xf>
    <xf numFmtId="0" fontId="14" fillId="4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 vertical="center" readingOrder="1"/>
    </xf>
    <xf numFmtId="0" fontId="0" fillId="5" borderId="0" xfId="0" applyFill="1" applyBorder="1"/>
    <xf numFmtId="0" fontId="16" fillId="2" borderId="0" xfId="0" applyFont="1" applyFill="1"/>
    <xf numFmtId="0" fontId="16" fillId="2" borderId="0" xfId="0" applyFont="1" applyFill="1" applyProtection="1">
      <protection locked="0" hidden="1"/>
    </xf>
    <xf numFmtId="0" fontId="16" fillId="2" borderId="0" xfId="0" applyFont="1" applyFill="1" applyBorder="1"/>
    <xf numFmtId="0" fontId="16" fillId="0" borderId="0" xfId="0" applyFont="1"/>
    <xf numFmtId="0" fontId="16" fillId="0" borderId="0" xfId="0" applyFont="1" applyFill="1" applyBorder="1"/>
    <xf numFmtId="0" fontId="0" fillId="2" borderId="7" xfId="0" applyFill="1" applyBorder="1"/>
    <xf numFmtId="0" fontId="10" fillId="2" borderId="8" xfId="0" applyFont="1" applyFill="1" applyBorder="1" applyAlignment="1">
      <alignment horizontal="left" vertical="top" readingOrder="1"/>
    </xf>
    <xf numFmtId="0" fontId="0" fillId="2" borderId="8" xfId="0" applyFill="1" applyBorder="1"/>
    <xf numFmtId="0" fontId="7" fillId="2" borderId="8" xfId="0" applyFont="1" applyFill="1" applyBorder="1" applyAlignment="1">
      <alignment horizontal="right" vertical="center" readingOrder="1"/>
    </xf>
    <xf numFmtId="0" fontId="7" fillId="2" borderId="8" xfId="0" applyFont="1" applyFill="1" applyBorder="1"/>
    <xf numFmtId="16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readingOrder="1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6" fillId="2" borderId="0" xfId="0" applyFont="1" applyFill="1" applyBorder="1" applyProtection="1">
      <protection locked="0"/>
    </xf>
    <xf numFmtId="0" fontId="15" fillId="2" borderId="8" xfId="0" applyFont="1" applyFill="1" applyBorder="1" applyAlignment="1">
      <alignment vertical="center" textRotation="90"/>
    </xf>
    <xf numFmtId="0" fontId="0" fillId="5" borderId="6" xfId="0" applyFill="1" applyBorder="1"/>
    <xf numFmtId="0" fontId="14" fillId="3" borderId="0" xfId="0" applyFont="1" applyFill="1" applyBorder="1" applyAlignment="1">
      <alignment horizontal="right" vertical="center" readingOrder="1"/>
    </xf>
    <xf numFmtId="0" fontId="7" fillId="5" borderId="0" xfId="0" applyFont="1" applyFill="1" applyBorder="1" applyAlignment="1">
      <alignment horizontal="right" vertical="center" readingOrder="1"/>
    </xf>
    <xf numFmtId="0" fontId="7" fillId="5" borderId="0" xfId="0" applyFont="1" applyFill="1" applyBorder="1"/>
    <xf numFmtId="0" fontId="17" fillId="2" borderId="5" xfId="0" applyFont="1" applyFill="1" applyBorder="1"/>
    <xf numFmtId="0" fontId="18" fillId="2" borderId="0" xfId="0" applyFont="1" applyFill="1" applyBorder="1" applyAlignment="1">
      <alignment horizontal="center" vertical="center" textRotation="90"/>
    </xf>
    <xf numFmtId="0" fontId="20" fillId="2" borderId="0" xfId="0" applyFont="1" applyFill="1"/>
    <xf numFmtId="0" fontId="17" fillId="0" borderId="0" xfId="0" applyFont="1"/>
    <xf numFmtId="0" fontId="6" fillId="4" borderId="6" xfId="0" applyFont="1" applyFill="1" applyBorder="1" applyAlignment="1">
      <alignment vertical="top"/>
    </xf>
    <xf numFmtId="0" fontId="9" fillId="4" borderId="0" xfId="0" applyFont="1" applyFill="1" applyBorder="1" applyAlignment="1">
      <alignment vertical="center"/>
    </xf>
    <xf numFmtId="0" fontId="17" fillId="4" borderId="0" xfId="0" applyFont="1" applyFill="1" applyBorder="1"/>
    <xf numFmtId="0" fontId="19" fillId="4" borderId="0" xfId="0" applyFont="1" applyFill="1" applyBorder="1" applyProtection="1">
      <protection locked="0"/>
    </xf>
    <xf numFmtId="164" fontId="19" fillId="4" borderId="0" xfId="0" applyNumberFormat="1" applyFont="1" applyFill="1" applyBorder="1"/>
    <xf numFmtId="0" fontId="19" fillId="4" borderId="6" xfId="0" applyFont="1" applyFill="1" applyBorder="1" applyAlignment="1">
      <alignment vertical="top"/>
    </xf>
    <xf numFmtId="0" fontId="7" fillId="4" borderId="0" xfId="0" applyFont="1" applyFill="1" applyBorder="1"/>
    <xf numFmtId="0" fontId="23" fillId="2" borderId="0" xfId="0" applyFont="1" applyFill="1" applyProtection="1">
      <protection locked="0" hidden="1"/>
    </xf>
    <xf numFmtId="0" fontId="10" fillId="5" borderId="0" xfId="0" applyFont="1" applyFill="1" applyBorder="1" applyAlignment="1">
      <alignment horizontal="left" vertical="center" readingOrder="1"/>
    </xf>
    <xf numFmtId="0" fontId="24" fillId="3" borderId="0" xfId="0" applyFont="1" applyFill="1" applyBorder="1" applyAlignment="1">
      <alignment horizontal="left" vertical="top" readingOrder="1"/>
    </xf>
    <xf numFmtId="0" fontId="14" fillId="3" borderId="0" xfId="0" applyFont="1" applyFill="1" applyBorder="1"/>
    <xf numFmtId="0" fontId="13" fillId="3" borderId="6" xfId="0" applyFont="1" applyFill="1" applyBorder="1"/>
    <xf numFmtId="164" fontId="11" fillId="3" borderId="3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5" fillId="7" borderId="0" xfId="0" applyFont="1" applyFill="1" applyBorder="1" applyAlignment="1">
      <alignment horizontal="left" vertical="center" readingOrder="1"/>
    </xf>
    <xf numFmtId="0" fontId="0" fillId="7" borderId="6" xfId="0" applyFill="1" applyBorder="1"/>
    <xf numFmtId="0" fontId="6" fillId="7" borderId="0" xfId="0" applyFont="1" applyFill="1" applyBorder="1"/>
    <xf numFmtId="0" fontId="9" fillId="7" borderId="0" xfId="0" applyFont="1" applyFill="1" applyBorder="1" applyAlignment="1">
      <alignment horizontal="left" vertical="top" readingOrder="1"/>
    </xf>
    <xf numFmtId="0" fontId="7" fillId="7" borderId="0" xfId="0" applyFont="1" applyFill="1" applyBorder="1" applyAlignment="1">
      <alignment horizontal="right" vertical="center" readingOrder="1"/>
    </xf>
    <xf numFmtId="0" fontId="7" fillId="7" borderId="0" xfId="0" applyFont="1" applyFill="1" applyBorder="1"/>
    <xf numFmtId="0" fontId="10" fillId="7" borderId="0" xfId="0" applyFont="1" applyFill="1" applyBorder="1" applyAlignment="1">
      <alignment horizontal="left" vertical="top" readingOrder="1"/>
    </xf>
    <xf numFmtId="164" fontId="0" fillId="7" borderId="0" xfId="0" applyNumberFormat="1" applyFill="1" applyBorder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6" fillId="8" borderId="0" xfId="0" applyFont="1" applyFill="1" applyBorder="1"/>
    <xf numFmtId="0" fontId="0" fillId="8" borderId="6" xfId="0" applyFill="1" applyBorder="1"/>
    <xf numFmtId="0" fontId="7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right" vertical="center" readingOrder="1"/>
    </xf>
    <xf numFmtId="0" fontId="7" fillId="8" borderId="0" xfId="0" applyFont="1" applyFill="1" applyBorder="1" applyAlignment="1">
      <alignment horizontal="left" vertical="center" readingOrder="1"/>
    </xf>
    <xf numFmtId="0" fontId="0" fillId="8" borderId="0" xfId="0" applyFill="1" applyBorder="1" applyAlignment="1">
      <alignment horizontal="right" vertical="center"/>
    </xf>
    <xf numFmtId="164" fontId="6" fillId="8" borderId="0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17" fillId="8" borderId="0" xfId="0" applyFont="1" applyFill="1" applyBorder="1"/>
    <xf numFmtId="0" fontId="19" fillId="8" borderId="0" xfId="0" applyFont="1" applyFill="1" applyBorder="1" applyProtection="1">
      <protection locked="0"/>
    </xf>
    <xf numFmtId="0" fontId="9" fillId="8" borderId="0" xfId="0" applyFont="1" applyFill="1" applyBorder="1" applyAlignment="1">
      <alignment horizontal="right" vertical="center" readingOrder="1"/>
    </xf>
    <xf numFmtId="164" fontId="19" fillId="8" borderId="0" xfId="0" applyNumberFormat="1" applyFont="1" applyFill="1" applyBorder="1"/>
    <xf numFmtId="0" fontId="19" fillId="8" borderId="6" xfId="0" applyFont="1" applyFill="1" applyBorder="1" applyAlignment="1">
      <alignment vertical="top"/>
    </xf>
    <xf numFmtId="0" fontId="9" fillId="8" borderId="0" xfId="0" applyFont="1" applyFill="1" applyBorder="1" applyAlignment="1">
      <alignment horizontal="left" vertical="top" readingOrder="1"/>
    </xf>
    <xf numFmtId="0" fontId="7" fillId="8" borderId="0" xfId="0" applyFont="1" applyFill="1" applyBorder="1"/>
    <xf numFmtId="0" fontId="10" fillId="7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 readingOrder="1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top" readingOrder="1"/>
    </xf>
    <xf numFmtId="0" fontId="26" fillId="4" borderId="0" xfId="0" applyFont="1" applyFill="1" applyBorder="1" applyAlignment="1">
      <alignment horizontal="right" vertical="center" readingOrder="1"/>
    </xf>
    <xf numFmtId="0" fontId="26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right" vertical="center" readingOrder="1"/>
    </xf>
    <xf numFmtId="0" fontId="29" fillId="2" borderId="1" xfId="0" applyFont="1" applyFill="1" applyBorder="1" applyProtection="1">
      <protection locked="0"/>
    </xf>
    <xf numFmtId="0" fontId="29" fillId="3" borderId="0" xfId="0" applyFont="1" applyFill="1" applyBorder="1"/>
    <xf numFmtId="0" fontId="29" fillId="2" borderId="0" xfId="0" applyFont="1" applyFill="1" applyBorder="1"/>
    <xf numFmtId="0" fontId="29" fillId="4" borderId="0" xfId="0" applyFont="1" applyFill="1" applyBorder="1"/>
    <xf numFmtId="164" fontId="29" fillId="4" borderId="0" xfId="0" applyNumberFormat="1" applyFont="1" applyFill="1" applyBorder="1" applyAlignment="1">
      <alignment horizontal="right"/>
    </xf>
    <xf numFmtId="164" fontId="29" fillId="4" borderId="0" xfId="0" applyNumberFormat="1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 readingOrder="1"/>
    </xf>
    <xf numFmtId="0" fontId="29" fillId="4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right"/>
    </xf>
    <xf numFmtId="164" fontId="29" fillId="4" borderId="1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left" vertical="center" readingOrder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vertical="center"/>
    </xf>
    <xf numFmtId="0" fontId="6" fillId="0" borderId="0" xfId="0" applyFont="1" applyFill="1" applyBorder="1" applyProtection="1">
      <protection locked="0"/>
    </xf>
    <xf numFmtId="0" fontId="23" fillId="2" borderId="0" xfId="0" applyFont="1" applyFill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center" vertical="center" readingOrder="1"/>
    </xf>
    <xf numFmtId="0" fontId="0" fillId="8" borderId="0" xfId="0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wrapText="1"/>
    </xf>
    <xf numFmtId="0" fontId="29" fillId="3" borderId="0" xfId="0" applyFont="1" applyFill="1" applyBorder="1" applyProtection="1">
      <protection locked="0"/>
    </xf>
    <xf numFmtId="164" fontId="11" fillId="7" borderId="0" xfId="0" applyNumberFormat="1" applyFont="1" applyFill="1" applyBorder="1" applyAlignment="1">
      <alignment horizontal="right" vertical="center"/>
    </xf>
    <xf numFmtId="164" fontId="6" fillId="8" borderId="0" xfId="1" applyNumberFormat="1" applyFont="1" applyFill="1" applyBorder="1" applyAlignment="1">
      <alignment horizontal="right"/>
    </xf>
    <xf numFmtId="164" fontId="6" fillId="8" borderId="0" xfId="0" applyNumberFormat="1" applyFont="1" applyFill="1" applyBorder="1" applyAlignment="1">
      <alignment horizontal="right"/>
    </xf>
    <xf numFmtId="0" fontId="6" fillId="7" borderId="5" xfId="0" applyFont="1" applyFill="1" applyBorder="1" applyProtection="1">
      <protection locked="0"/>
    </xf>
    <xf numFmtId="0" fontId="0" fillId="0" borderId="0" xfId="0" quotePrefix="1"/>
    <xf numFmtId="0" fontId="6" fillId="8" borderId="0" xfId="0" applyFont="1" applyFill="1" applyBorder="1" applyAlignment="1">
      <alignment vertical="top"/>
    </xf>
    <xf numFmtId="0" fontId="0" fillId="0" borderId="0" xfId="0" applyBorder="1"/>
    <xf numFmtId="0" fontId="19" fillId="8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center" readingOrder="1"/>
    </xf>
    <xf numFmtId="0" fontId="0" fillId="0" borderId="3" xfId="0" applyBorder="1"/>
    <xf numFmtId="0" fontId="16" fillId="2" borderId="5" xfId="0" applyFont="1" applyFill="1" applyBorder="1"/>
    <xf numFmtId="0" fontId="0" fillId="2" borderId="10" xfId="0" applyFill="1" applyBorder="1"/>
    <xf numFmtId="0" fontId="11" fillId="2" borderId="11" xfId="0" applyFont="1" applyFill="1" applyBorder="1" applyProtection="1">
      <protection locked="0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9" fillId="8" borderId="0" xfId="0" applyFont="1" applyFill="1" applyBorder="1" applyAlignment="1">
      <alignment horizontal="center"/>
    </xf>
    <xf numFmtId="0" fontId="29" fillId="8" borderId="0" xfId="0" applyFont="1" applyFill="1" applyBorder="1"/>
    <xf numFmtId="164" fontId="0" fillId="8" borderId="6" xfId="0" applyNumberFormat="1" applyFill="1" applyBorder="1"/>
    <xf numFmtId="164" fontId="0" fillId="8" borderId="12" xfId="0" applyNumberFormat="1" applyFill="1" applyBorder="1"/>
    <xf numFmtId="0" fontId="0" fillId="8" borderId="12" xfId="0" applyFill="1" applyBorder="1"/>
    <xf numFmtId="164" fontId="29" fillId="4" borderId="0" xfId="0" applyNumberFormat="1" applyFont="1" applyFill="1" applyBorder="1"/>
    <xf numFmtId="164" fontId="29" fillId="10" borderId="0" xfId="0" applyNumberFormat="1" applyFont="1" applyFill="1" applyBorder="1"/>
    <xf numFmtId="164" fontId="29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 readingOrder="1"/>
    </xf>
    <xf numFmtId="0" fontId="7" fillId="4" borderId="0" xfId="0" applyFont="1" applyFill="1" applyBorder="1" applyAlignment="1">
      <alignment horizontal="center" vertical="center" readingOrder="1"/>
    </xf>
    <xf numFmtId="0" fontId="29" fillId="4" borderId="0" xfId="0" applyNumberFormat="1" applyFont="1" applyFill="1" applyBorder="1" applyAlignment="1">
      <alignment horizontal="center" vertical="center"/>
    </xf>
    <xf numFmtId="0" fontId="29" fillId="4" borderId="8" xfId="0" applyFont="1" applyFill="1" applyBorder="1"/>
    <xf numFmtId="0" fontId="29" fillId="4" borderId="0" xfId="0" applyFont="1" applyFill="1" applyBorder="1" applyAlignment="1">
      <alignment horizontal="center"/>
    </xf>
    <xf numFmtId="0" fontId="33" fillId="2" borderId="0" xfId="0" applyFont="1" applyFill="1" applyAlignment="1"/>
    <xf numFmtId="0" fontId="6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center"/>
    </xf>
    <xf numFmtId="164" fontId="6" fillId="11" borderId="1" xfId="0" applyNumberFormat="1" applyFont="1" applyFill="1" applyBorder="1" applyAlignment="1">
      <alignment horizontal="right" vertical="center"/>
    </xf>
    <xf numFmtId="164" fontId="6" fillId="11" borderId="1" xfId="1" applyNumberFormat="1" applyFon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6" fillId="11" borderId="1" xfId="0" applyNumberFormat="1" applyFont="1" applyFill="1" applyBorder="1"/>
    <xf numFmtId="164" fontId="11" fillId="11" borderId="1" xfId="0" applyNumberFormat="1" applyFont="1" applyFill="1" applyBorder="1" applyAlignment="1">
      <alignment horizontal="right" vertical="center"/>
    </xf>
    <xf numFmtId="0" fontId="29" fillId="11" borderId="0" xfId="0" applyNumberFormat="1" applyFont="1" applyFill="1" applyBorder="1" applyAlignment="1">
      <alignment horizontal="center" vertical="center"/>
    </xf>
    <xf numFmtId="164" fontId="29" fillId="11" borderId="1" xfId="0" applyNumberFormat="1" applyFont="1" applyFill="1" applyBorder="1" applyAlignment="1">
      <alignment horizontal="right" vertical="center"/>
    </xf>
    <xf numFmtId="164" fontId="29" fillId="11" borderId="1" xfId="0" applyNumberFormat="1" applyFont="1" applyFill="1" applyBorder="1" applyAlignment="1">
      <alignment horizontal="right"/>
    </xf>
    <xf numFmtId="164" fontId="29" fillId="11" borderId="1" xfId="0" applyNumberFormat="1" applyFont="1" applyFill="1" applyBorder="1"/>
    <xf numFmtId="0" fontId="6" fillId="12" borderId="0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horizontal="center" vertical="center" readingOrder="1"/>
    </xf>
    <xf numFmtId="0" fontId="6" fillId="12" borderId="0" xfId="0" applyFont="1" applyFill="1" applyBorder="1" applyAlignment="1">
      <alignment horizontal="right" wrapText="1"/>
    </xf>
    <xf numFmtId="164" fontId="0" fillId="12" borderId="1" xfId="0" applyNumberFormat="1" applyFill="1" applyBorder="1"/>
    <xf numFmtId="164" fontId="0" fillId="12" borderId="11" xfId="0" applyNumberFormat="1" applyFill="1" applyBorder="1"/>
    <xf numFmtId="164" fontId="2" fillId="12" borderId="1" xfId="0" applyNumberFormat="1" applyFont="1" applyFill="1" applyBorder="1"/>
    <xf numFmtId="0" fontId="6" fillId="12" borderId="0" xfId="0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center" vertical="center" readingOrder="1"/>
    </xf>
    <xf numFmtId="0" fontId="29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 vertical="center" wrapText="1"/>
    </xf>
    <xf numFmtId="164" fontId="32" fillId="12" borderId="1" xfId="0" applyNumberFormat="1" applyFont="1" applyFill="1" applyBorder="1"/>
    <xf numFmtId="0" fontId="0" fillId="0" borderId="0" xfId="0"/>
    <xf numFmtId="164" fontId="0" fillId="8" borderId="0" xfId="0" applyNumberFormat="1" applyFill="1" applyBorder="1"/>
    <xf numFmtId="4" fontId="29" fillId="11" borderId="0" xfId="0" applyNumberFormat="1" applyFont="1" applyFill="1" applyBorder="1" applyAlignment="1">
      <alignment horizontal="center"/>
    </xf>
    <xf numFmtId="4" fontId="7" fillId="12" borderId="0" xfId="0" applyNumberFormat="1" applyFont="1" applyFill="1" applyBorder="1" applyAlignment="1">
      <alignment horizontal="center" vertical="center" readingOrder="1"/>
    </xf>
    <xf numFmtId="0" fontId="37" fillId="6" borderId="0" xfId="0" applyFont="1" applyFill="1" applyBorder="1" applyAlignment="1">
      <alignment horizontal="center" vertical="center" textRotation="90"/>
    </xf>
    <xf numFmtId="0" fontId="0" fillId="0" borderId="0" xfId="0"/>
    <xf numFmtId="0" fontId="37" fillId="9" borderId="0" xfId="0" applyFont="1" applyFill="1" applyBorder="1" applyAlignment="1">
      <alignment horizontal="center" vertical="center" textRotation="90"/>
    </xf>
    <xf numFmtId="0" fontId="30" fillId="5" borderId="0" xfId="0" applyFont="1" applyFill="1" applyBorder="1" applyAlignment="1">
      <alignment horizontal="left" vertical="center" wrapText="1" readingOrder="1"/>
    </xf>
    <xf numFmtId="0" fontId="30" fillId="7" borderId="0" xfId="0" applyFont="1" applyFill="1" applyBorder="1" applyAlignment="1">
      <alignment horizontal="left" vertical="top" wrapText="1" readingOrder="1"/>
    </xf>
    <xf numFmtId="0" fontId="30" fillId="7" borderId="0" xfId="0" applyFont="1" applyFill="1" applyBorder="1" applyAlignment="1">
      <alignment horizontal="left" vertical="top" readingOrder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1EFF7"/>
      <color rgb="FF203864"/>
      <color rgb="FF323084"/>
      <color rgb="FFE1DEEE"/>
      <color rgb="FF003399"/>
      <color rgb="FFD9E1F2"/>
      <color rgb="FFFFFFCC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Q$15" noThreeD="1"/>
</file>

<file path=xl/ctrlProps/ctrlProp10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13</xdr:row>
          <xdr:rowOff>184150</xdr:rowOff>
        </xdr:from>
        <xdr:to>
          <xdr:col>11</xdr:col>
          <xdr:colOff>304800</xdr:colOff>
          <xdr:row>15</xdr:row>
          <xdr:rowOff>50800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137885</xdr:colOff>
      <xdr:row>7</xdr:row>
      <xdr:rowOff>4989</xdr:rowOff>
    </xdr:from>
    <xdr:ext cx="3177858" cy="623248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4314" y="1274989"/>
          <a:ext cx="3177858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600" b="1">
            <a:solidFill>
              <a:srgbClr val="1707E7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Automatischer Preiskalkulator</a:t>
          </a:r>
        </a:p>
        <a:p>
          <a:endParaRPr lang="de-DE" sz="4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Frühbucherrabatt, gültig bis 31. Mai 2023</a:t>
          </a:r>
          <a:endParaRPr lang="de-DE" sz="1100" b="1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16</xdr:row>
          <xdr:rowOff>12700</xdr:rowOff>
        </xdr:from>
        <xdr:to>
          <xdr:col>11</xdr:col>
          <xdr:colOff>304800</xdr:colOff>
          <xdr:row>17</xdr:row>
          <xdr:rowOff>57150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17</xdr:row>
          <xdr:rowOff>190500</xdr:rowOff>
        </xdr:from>
        <xdr:to>
          <xdr:col>11</xdr:col>
          <xdr:colOff>304800</xdr:colOff>
          <xdr:row>19</xdr:row>
          <xdr:rowOff>50800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19</xdr:row>
          <xdr:rowOff>184150</xdr:rowOff>
        </xdr:from>
        <xdr:to>
          <xdr:col>11</xdr:col>
          <xdr:colOff>304800</xdr:colOff>
          <xdr:row>21</xdr:row>
          <xdr:rowOff>50800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44</xdr:row>
          <xdr:rowOff>146050</xdr:rowOff>
        </xdr:from>
        <xdr:to>
          <xdr:col>11</xdr:col>
          <xdr:colOff>298450</xdr:colOff>
          <xdr:row>46</xdr:row>
          <xdr:rowOff>50800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114300</xdr:rowOff>
        </xdr:from>
        <xdr:to>
          <xdr:col>11</xdr:col>
          <xdr:colOff>279400</xdr:colOff>
          <xdr:row>48</xdr:row>
          <xdr:rowOff>38100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48</xdr:row>
          <xdr:rowOff>127000</xdr:rowOff>
        </xdr:from>
        <xdr:to>
          <xdr:col>11</xdr:col>
          <xdr:colOff>266700</xdr:colOff>
          <xdr:row>50</xdr:row>
          <xdr:rowOff>50800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50</xdr:row>
          <xdr:rowOff>184150</xdr:rowOff>
        </xdr:from>
        <xdr:to>
          <xdr:col>11</xdr:col>
          <xdr:colOff>285750</xdr:colOff>
          <xdr:row>52</xdr:row>
          <xdr:rowOff>50800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52</xdr:row>
          <xdr:rowOff>146050</xdr:rowOff>
        </xdr:from>
        <xdr:to>
          <xdr:col>11</xdr:col>
          <xdr:colOff>285750</xdr:colOff>
          <xdr:row>54</xdr:row>
          <xdr:rowOff>50800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54</xdr:row>
          <xdr:rowOff>171450</xdr:rowOff>
        </xdr:from>
        <xdr:to>
          <xdr:col>11</xdr:col>
          <xdr:colOff>285750</xdr:colOff>
          <xdr:row>56</xdr:row>
          <xdr:rowOff>50800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76199</xdr:colOff>
      <xdr:row>0</xdr:row>
      <xdr:rowOff>76200</xdr:rowOff>
    </xdr:from>
    <xdr:to>
      <xdr:col>16</xdr:col>
      <xdr:colOff>54428</xdr:colOff>
      <xdr:row>7</xdr:row>
      <xdr:rowOff>57192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628" y="76200"/>
          <a:ext cx="10156371" cy="1250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A073-EAD9-4E0C-B4BD-053B8134274D}">
  <dimension ref="B1:Q116"/>
  <sheetViews>
    <sheetView showGridLines="0" tabSelected="1" topLeftCell="A40" zoomScale="70" zoomScaleNormal="70" workbookViewId="0">
      <selection activeCell="G66" sqref="G66"/>
    </sheetView>
  </sheetViews>
  <sheetFormatPr baseColWidth="10" defaultRowHeight="14" x14ac:dyDescent="0.3"/>
  <cols>
    <col min="2" max="2" width="2.08203125" customWidth="1"/>
    <col min="4" max="4" width="2.08203125" customWidth="1"/>
    <col min="5" max="5" width="17.33203125" customWidth="1"/>
    <col min="8" max="8" width="12.83203125" customWidth="1"/>
    <col min="9" max="9" width="2.08203125" customWidth="1"/>
    <col min="10" max="10" width="12.33203125" customWidth="1"/>
    <col min="13" max="13" width="12.75" customWidth="1"/>
    <col min="14" max="14" width="2.25" customWidth="1"/>
    <col min="15" max="15" width="13.08203125" customWidth="1"/>
    <col min="16" max="16" width="2.75" style="144" customWidth="1"/>
    <col min="17" max="17" width="15.58203125" customWidth="1"/>
  </cols>
  <sheetData>
    <row r="1" spans="2:17" x14ac:dyDescent="0.3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1"/>
      <c r="Q1" s="31"/>
    </row>
    <row r="2" spans="2:17" x14ac:dyDescent="0.3"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1"/>
      <c r="Q2" s="31"/>
    </row>
    <row r="3" spans="2:17" x14ac:dyDescent="0.3"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1"/>
      <c r="Q3" s="31"/>
    </row>
    <row r="4" spans="2:17" x14ac:dyDescent="0.3"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1"/>
      <c r="Q4" s="31"/>
    </row>
    <row r="5" spans="2:17" x14ac:dyDescent="0.3"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1"/>
      <c r="Q5" s="31"/>
    </row>
    <row r="6" spans="2:17" x14ac:dyDescent="0.3"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1"/>
      <c r="Q6" s="31"/>
    </row>
    <row r="7" spans="2:17" x14ac:dyDescent="0.3">
      <c r="B7" s="2"/>
      <c r="C7" s="4"/>
      <c r="D7" s="4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1"/>
      <c r="Q7" s="31"/>
    </row>
    <row r="8" spans="2:17" s="127" customFormat="1" ht="65.150000000000006" customHeight="1" thickBot="1" x14ac:dyDescent="0.4">
      <c r="B8" s="124"/>
      <c r="C8" s="170" t="s">
        <v>30</v>
      </c>
      <c r="D8" s="125"/>
      <c r="E8" s="124"/>
      <c r="F8" s="124"/>
      <c r="G8" s="124"/>
      <c r="H8" s="124"/>
      <c r="I8" s="124"/>
      <c r="J8" s="126"/>
      <c r="K8" s="124"/>
      <c r="O8" s="5"/>
      <c r="P8" s="148"/>
      <c r="Q8" s="128"/>
    </row>
    <row r="9" spans="2:17" ht="14.15" customHeight="1" x14ac:dyDescent="0.3">
      <c r="B9" s="10"/>
      <c r="C9" s="43"/>
      <c r="D9" s="43"/>
      <c r="E9" s="43"/>
      <c r="F9" s="43"/>
      <c r="G9" s="43"/>
      <c r="H9" s="43"/>
      <c r="I9" s="43"/>
      <c r="J9" s="44"/>
      <c r="K9" s="43"/>
      <c r="L9" s="43"/>
      <c r="M9" s="43"/>
      <c r="N9" s="43"/>
      <c r="O9" s="43"/>
      <c r="P9" s="45"/>
      <c r="Q9" s="31"/>
    </row>
    <row r="10" spans="2:17" ht="9" customHeight="1" thickBot="1" x14ac:dyDescent="0.35">
      <c r="B10" s="11"/>
      <c r="C10" s="197" t="s">
        <v>25</v>
      </c>
      <c r="D10" s="48"/>
      <c r="E10" s="73"/>
      <c r="F10" s="73"/>
      <c r="G10" s="73"/>
      <c r="H10" s="73"/>
      <c r="I10" s="73"/>
      <c r="J10" s="74"/>
      <c r="K10" s="73"/>
      <c r="L10" s="73"/>
      <c r="M10" s="73"/>
      <c r="N10" s="73"/>
      <c r="O10" s="73"/>
      <c r="P10" s="76"/>
      <c r="Q10" s="31"/>
    </row>
    <row r="11" spans="2:17" ht="16.5" customHeight="1" thickBot="1" x14ac:dyDescent="0.35">
      <c r="B11" s="11"/>
      <c r="C11" s="197"/>
      <c r="D11" s="48"/>
      <c r="E11" s="104" t="s">
        <v>23</v>
      </c>
      <c r="F11" s="73"/>
      <c r="G11" s="73"/>
      <c r="H11" s="73"/>
      <c r="I11" s="73"/>
      <c r="J11" s="74"/>
      <c r="K11" s="73"/>
      <c r="L11" s="73"/>
      <c r="M11" s="152">
        <v>0</v>
      </c>
      <c r="N11" s="141"/>
      <c r="O11" s="73"/>
      <c r="P11" s="76"/>
      <c r="Q11" s="31"/>
    </row>
    <row r="12" spans="2:17" ht="9" customHeight="1" x14ac:dyDescent="0.3">
      <c r="B12" s="11"/>
      <c r="C12" s="197"/>
      <c r="D12" s="48"/>
      <c r="E12" s="75"/>
      <c r="F12" s="73"/>
      <c r="G12" s="73"/>
      <c r="H12" s="73"/>
      <c r="I12" s="73"/>
      <c r="J12" s="74"/>
      <c r="K12" s="73"/>
      <c r="L12" s="73"/>
      <c r="M12" s="77"/>
      <c r="N12" s="77"/>
      <c r="O12" s="73"/>
      <c r="P12" s="76"/>
      <c r="Q12" s="31"/>
    </row>
    <row r="13" spans="2:17" ht="42" x14ac:dyDescent="0.3">
      <c r="B13" s="11"/>
      <c r="C13" s="197"/>
      <c r="D13" s="48"/>
      <c r="E13" s="1"/>
      <c r="F13" s="1"/>
      <c r="G13" s="1"/>
      <c r="H13" s="171" t="s">
        <v>28</v>
      </c>
      <c r="I13" s="132"/>
      <c r="J13" s="182" t="s">
        <v>27</v>
      </c>
      <c r="K13" s="1"/>
      <c r="L13" s="1"/>
      <c r="M13" s="171" t="s">
        <v>28</v>
      </c>
      <c r="N13" s="132"/>
      <c r="O13" s="184" t="s">
        <v>27</v>
      </c>
      <c r="P13" s="136"/>
      <c r="Q13" s="131"/>
    </row>
    <row r="14" spans="2:17" ht="9" customHeight="1" thickBot="1" x14ac:dyDescent="0.35">
      <c r="B14" s="11"/>
      <c r="C14" s="197"/>
      <c r="D14" s="48"/>
      <c r="E14" s="83"/>
      <c r="F14" s="83"/>
      <c r="G14" s="83"/>
      <c r="H14" s="83"/>
      <c r="I14" s="83"/>
      <c r="J14" s="84"/>
      <c r="K14" s="83"/>
      <c r="L14" s="83"/>
      <c r="M14" s="85"/>
      <c r="N14" s="85"/>
      <c r="O14" s="83"/>
      <c r="P14" s="86"/>
      <c r="Q14" s="31"/>
    </row>
    <row r="15" spans="2:17" ht="16" thickBot="1" x14ac:dyDescent="0.35">
      <c r="B15" s="11"/>
      <c r="C15" s="197"/>
      <c r="D15" s="48"/>
      <c r="E15" s="87" t="s">
        <v>1</v>
      </c>
      <c r="F15" s="83"/>
      <c r="G15" s="83"/>
      <c r="H15" s="172">
        <v>155</v>
      </c>
      <c r="I15" s="83"/>
      <c r="J15" s="183">
        <v>148</v>
      </c>
      <c r="K15" s="89" t="s">
        <v>0</v>
      </c>
      <c r="L15" s="90"/>
      <c r="M15" s="173">
        <f>IF(Q15=1,H15*M11,0)</f>
        <v>0</v>
      </c>
      <c r="N15" s="91"/>
      <c r="O15" s="185">
        <f>IF(Q15=1,J15*M11,0)</f>
        <v>0</v>
      </c>
      <c r="P15" s="158"/>
      <c r="Q15" s="67">
        <v>4</v>
      </c>
    </row>
    <row r="16" spans="2:17" ht="10" customHeight="1" thickBot="1" x14ac:dyDescent="0.35">
      <c r="B16" s="11"/>
      <c r="C16" s="197"/>
      <c r="D16" s="48"/>
      <c r="E16" s="87"/>
      <c r="F16" s="83"/>
      <c r="G16" s="83"/>
      <c r="H16" s="156"/>
      <c r="I16" s="83"/>
      <c r="J16" s="133"/>
      <c r="K16" s="89"/>
      <c r="L16" s="89"/>
      <c r="M16" s="85"/>
      <c r="N16" s="85"/>
      <c r="O16" s="83"/>
      <c r="P16" s="86"/>
      <c r="Q16" s="31"/>
    </row>
    <row r="17" spans="2:17" ht="16" thickBot="1" x14ac:dyDescent="0.35">
      <c r="B17" s="11"/>
      <c r="C17" s="197"/>
      <c r="D17" s="48"/>
      <c r="E17" s="87" t="s">
        <v>2</v>
      </c>
      <c r="F17" s="83"/>
      <c r="G17" s="83"/>
      <c r="H17" s="172">
        <v>169</v>
      </c>
      <c r="I17" s="83"/>
      <c r="J17" s="183">
        <v>163</v>
      </c>
      <c r="K17" s="89" t="s">
        <v>0</v>
      </c>
      <c r="L17" s="90"/>
      <c r="M17" s="173">
        <f>IF(Q15=2,H17*M11,0)</f>
        <v>0</v>
      </c>
      <c r="N17" s="91"/>
      <c r="O17" s="185">
        <f>IF(Q15=2,J17*M11,0)</f>
        <v>0</v>
      </c>
      <c r="P17" s="158"/>
      <c r="Q17" s="130">
        <v>11</v>
      </c>
    </row>
    <row r="18" spans="2:17" ht="10" customHeight="1" thickBot="1" x14ac:dyDescent="0.35">
      <c r="B18" s="11"/>
      <c r="C18" s="197"/>
      <c r="D18" s="48"/>
      <c r="E18" s="87"/>
      <c r="F18" s="83"/>
      <c r="G18" s="83"/>
      <c r="H18" s="156"/>
      <c r="I18" s="83"/>
      <c r="J18" s="133"/>
      <c r="K18" s="89"/>
      <c r="L18" s="89"/>
      <c r="M18" s="91"/>
      <c r="N18" s="91"/>
      <c r="O18" s="83"/>
      <c r="P18" s="86"/>
      <c r="Q18" s="31"/>
    </row>
    <row r="19" spans="2:17" ht="16" thickBot="1" x14ac:dyDescent="0.35">
      <c r="B19" s="11"/>
      <c r="C19" s="197"/>
      <c r="D19" s="48"/>
      <c r="E19" s="87" t="s">
        <v>3</v>
      </c>
      <c r="F19" s="83"/>
      <c r="G19" s="83"/>
      <c r="H19" s="172">
        <v>177</v>
      </c>
      <c r="I19" s="83"/>
      <c r="J19" s="183">
        <v>171</v>
      </c>
      <c r="K19" s="89" t="s">
        <v>0</v>
      </c>
      <c r="L19" s="90"/>
      <c r="M19" s="173">
        <f>IF(Q15=3,H19*M11,0)</f>
        <v>0</v>
      </c>
      <c r="N19" s="91"/>
      <c r="O19" s="185">
        <f>IF(Q15=3,J19*M11,0)</f>
        <v>0</v>
      </c>
      <c r="P19" s="158"/>
      <c r="Q19" s="33"/>
    </row>
    <row r="20" spans="2:17" ht="10" customHeight="1" thickBot="1" x14ac:dyDescent="0.35">
      <c r="B20" s="11"/>
      <c r="C20" s="197"/>
      <c r="D20" s="48"/>
      <c r="E20" s="87"/>
      <c r="F20" s="83"/>
      <c r="G20" s="83"/>
      <c r="H20" s="156"/>
      <c r="I20" s="83"/>
      <c r="J20" s="133"/>
      <c r="K20" s="89"/>
      <c r="L20" s="89"/>
      <c r="M20" s="92"/>
      <c r="N20" s="92"/>
      <c r="O20" s="83"/>
      <c r="P20" s="86"/>
      <c r="Q20" s="31"/>
    </row>
    <row r="21" spans="2:17" ht="16" thickBot="1" x14ac:dyDescent="0.35">
      <c r="B21" s="11"/>
      <c r="C21" s="197"/>
      <c r="D21" s="48"/>
      <c r="E21" s="87" t="s">
        <v>4</v>
      </c>
      <c r="F21" s="83"/>
      <c r="G21" s="83"/>
      <c r="H21" s="172">
        <v>182</v>
      </c>
      <c r="I21" s="83"/>
      <c r="J21" s="183">
        <v>175</v>
      </c>
      <c r="K21" s="89" t="s">
        <v>0</v>
      </c>
      <c r="L21" s="90"/>
      <c r="M21" s="173">
        <f>IF(Q15=4,H21*M11,0)</f>
        <v>0</v>
      </c>
      <c r="N21" s="91"/>
      <c r="O21" s="186">
        <f>IF(Q15=4,J21*M11,0)</f>
        <v>0</v>
      </c>
      <c r="P21" s="159"/>
      <c r="Q21" s="31"/>
    </row>
    <row r="22" spans="2:17" ht="9" customHeight="1" x14ac:dyDescent="0.3">
      <c r="B22" s="11"/>
      <c r="C22" s="197"/>
      <c r="D22" s="48"/>
      <c r="E22" s="87"/>
      <c r="F22" s="83"/>
      <c r="G22" s="83"/>
      <c r="H22" s="157"/>
      <c r="I22" s="83"/>
      <c r="J22" s="88"/>
      <c r="K22" s="89"/>
      <c r="L22" s="89"/>
      <c r="M22" s="93"/>
      <c r="N22" s="93"/>
      <c r="O22" s="83"/>
      <c r="P22" s="86"/>
      <c r="Q22" s="31"/>
    </row>
    <row r="23" spans="2:17" ht="9" customHeight="1" x14ac:dyDescent="0.3">
      <c r="B23" s="11"/>
      <c r="C23" s="197"/>
      <c r="D23" s="48"/>
      <c r="E23" s="26"/>
      <c r="F23" s="1"/>
      <c r="G23" s="1"/>
      <c r="H23" s="114"/>
      <c r="I23" s="1"/>
      <c r="J23" s="8"/>
      <c r="K23" s="27"/>
      <c r="L23" s="27"/>
      <c r="M23" s="6"/>
      <c r="N23" s="6"/>
      <c r="O23" s="1"/>
      <c r="P23" s="16"/>
      <c r="Q23" s="31"/>
    </row>
    <row r="24" spans="2:17" ht="16" thickBot="1" x14ac:dyDescent="0.35">
      <c r="B24" s="11"/>
      <c r="C24" s="197"/>
      <c r="D24" s="48"/>
      <c r="E24" s="83"/>
      <c r="F24" s="83"/>
      <c r="G24" s="83"/>
      <c r="H24" s="157"/>
      <c r="I24" s="83"/>
      <c r="J24" s="88"/>
      <c r="K24" s="94"/>
      <c r="L24" s="95"/>
      <c r="M24" s="85"/>
      <c r="N24" s="85"/>
      <c r="O24" s="83"/>
      <c r="P24" s="86"/>
      <c r="Q24" s="31"/>
    </row>
    <row r="25" spans="2:17" ht="16" thickBot="1" x14ac:dyDescent="0.35">
      <c r="B25" s="11"/>
      <c r="C25" s="197"/>
      <c r="D25" s="48"/>
      <c r="E25" s="87" t="s">
        <v>5</v>
      </c>
      <c r="F25" s="83"/>
      <c r="G25" s="83"/>
      <c r="H25" s="172">
        <v>350</v>
      </c>
      <c r="I25" s="83"/>
      <c r="J25" s="183">
        <v>250</v>
      </c>
      <c r="K25" s="89" t="s">
        <v>6</v>
      </c>
      <c r="L25" s="89"/>
      <c r="M25" s="174">
        <f>IF(SUM(M15:M21)&gt;0,350,0 )</f>
        <v>0</v>
      </c>
      <c r="N25" s="139"/>
      <c r="O25" s="186">
        <f>IF(SUM(O15:O21)&gt;0,250,0 )</f>
        <v>0</v>
      </c>
      <c r="P25" s="160"/>
      <c r="Q25" s="31"/>
    </row>
    <row r="26" spans="2:17" s="193" customFormat="1" ht="7.5" customHeight="1" thickBot="1" x14ac:dyDescent="0.35">
      <c r="B26" s="11"/>
      <c r="C26" s="197"/>
      <c r="D26" s="48"/>
      <c r="E26" s="87"/>
      <c r="F26" s="83"/>
      <c r="G26" s="83"/>
      <c r="H26" s="156"/>
      <c r="I26" s="83"/>
      <c r="J26" s="133"/>
      <c r="K26" s="89"/>
      <c r="L26" s="89"/>
      <c r="M26" s="139"/>
      <c r="N26" s="139"/>
      <c r="O26" s="194"/>
      <c r="P26" s="86"/>
      <c r="Q26" s="31"/>
    </row>
    <row r="27" spans="2:17" ht="15.65" customHeight="1" thickBot="1" x14ac:dyDescent="0.35">
      <c r="B27" s="11"/>
      <c r="C27" s="197"/>
      <c r="D27" s="48"/>
      <c r="E27" s="87" t="s">
        <v>31</v>
      </c>
      <c r="F27" s="83"/>
      <c r="G27" s="83"/>
      <c r="H27" s="195">
        <v>0.6</v>
      </c>
      <c r="I27" s="83"/>
      <c r="J27" s="196">
        <v>0.6</v>
      </c>
      <c r="K27" s="89" t="s">
        <v>0</v>
      </c>
      <c r="L27" s="89"/>
      <c r="M27" s="176">
        <f>IF(SUM(M15:M21)&gt;0,M11*0.6,0)</f>
        <v>0</v>
      </c>
      <c r="N27" s="85"/>
      <c r="O27" s="185">
        <f>IF(SUM(O15:O21)&gt;0,M11*0.6,0)</f>
        <v>0</v>
      </c>
      <c r="P27" s="86"/>
      <c r="Q27" s="31"/>
    </row>
    <row r="28" spans="2:17" s="193" customFormat="1" ht="9.65" customHeight="1" thickBot="1" x14ac:dyDescent="0.35">
      <c r="B28" s="11"/>
      <c r="C28" s="197"/>
      <c r="D28" s="48"/>
      <c r="E28" s="87"/>
      <c r="F28" s="83"/>
      <c r="G28" s="83"/>
      <c r="H28" s="156"/>
      <c r="I28" s="83"/>
      <c r="J28" s="133"/>
      <c r="K28" s="89"/>
      <c r="L28" s="89"/>
      <c r="M28" s="85"/>
      <c r="N28" s="85"/>
      <c r="O28" s="83"/>
      <c r="P28" s="86"/>
      <c r="Q28" s="31"/>
    </row>
    <row r="29" spans="2:17" ht="16" thickBot="1" x14ac:dyDescent="0.35">
      <c r="B29" s="11"/>
      <c r="C29" s="197"/>
      <c r="D29" s="48"/>
      <c r="E29" s="87" t="s">
        <v>7</v>
      </c>
      <c r="F29" s="83"/>
      <c r="G29" s="83"/>
      <c r="H29" s="172">
        <v>290</v>
      </c>
      <c r="I29" s="83"/>
      <c r="J29" s="183">
        <v>290</v>
      </c>
      <c r="K29" s="89" t="s">
        <v>6</v>
      </c>
      <c r="L29" s="89"/>
      <c r="M29" s="175">
        <f>IF(SUM(M15:M21)&gt;0,290,0)</f>
        <v>0</v>
      </c>
      <c r="N29" s="140"/>
      <c r="O29" s="186">
        <f>IF(SUM(O15:O21)&gt;0,290,0)</f>
        <v>0</v>
      </c>
      <c r="P29" s="160"/>
      <c r="Q29" s="31"/>
    </row>
    <row r="30" spans="2:17" ht="9" customHeight="1" thickBot="1" x14ac:dyDescent="0.35">
      <c r="B30" s="11"/>
      <c r="C30" s="197"/>
      <c r="D30" s="48"/>
      <c r="E30" s="87"/>
      <c r="F30" s="83"/>
      <c r="G30" s="83"/>
      <c r="H30" s="134"/>
      <c r="I30" s="83"/>
      <c r="J30" s="133"/>
      <c r="K30" s="89"/>
      <c r="L30" s="89"/>
      <c r="M30" s="85"/>
      <c r="N30" s="85"/>
      <c r="O30" s="83"/>
      <c r="P30" s="86"/>
      <c r="Q30" s="31"/>
    </row>
    <row r="31" spans="2:17" ht="17" thickBot="1" x14ac:dyDescent="0.35">
      <c r="B31" s="11"/>
      <c r="C31" s="197"/>
      <c r="D31" s="48"/>
      <c r="E31" s="87" t="s">
        <v>29</v>
      </c>
      <c r="F31" s="83"/>
      <c r="G31" s="129">
        <v>0</v>
      </c>
      <c r="H31" s="134"/>
      <c r="I31" s="83"/>
      <c r="J31" s="133"/>
      <c r="K31" s="87"/>
      <c r="L31" s="87"/>
      <c r="M31" s="176">
        <f>IF(SUM(M15:M21)&gt;0,G31*(J31+H25+J29),0)</f>
        <v>0</v>
      </c>
      <c r="N31" s="143" t="s">
        <v>10</v>
      </c>
      <c r="O31" s="186">
        <f>IF(SUM(M15:M21)&gt;0,G31*(J31+J25+J29),0)</f>
        <v>0</v>
      </c>
      <c r="P31" s="160"/>
      <c r="Q31" s="31"/>
    </row>
    <row r="32" spans="2:17" s="59" customFormat="1" ht="12" customHeight="1" x14ac:dyDescent="0.25">
      <c r="B32" s="56"/>
      <c r="C32" s="197"/>
      <c r="D32" s="57"/>
      <c r="E32" s="96" t="s">
        <v>9</v>
      </c>
      <c r="F32" s="97"/>
      <c r="G32" s="98"/>
      <c r="H32" s="97"/>
      <c r="I32" s="97"/>
      <c r="J32" s="99"/>
      <c r="K32" s="96"/>
      <c r="L32" s="96"/>
      <c r="M32" s="100"/>
      <c r="N32" s="100"/>
      <c r="O32" s="145"/>
      <c r="P32" s="101"/>
      <c r="Q32" s="58"/>
    </row>
    <row r="33" spans="2:17" ht="9" customHeight="1" x14ac:dyDescent="0.35">
      <c r="B33" s="11"/>
      <c r="C33" s="197"/>
      <c r="D33" s="48"/>
      <c r="E33" s="102"/>
      <c r="F33" s="83"/>
      <c r="G33" s="83"/>
      <c r="H33" s="83"/>
      <c r="I33" s="83"/>
      <c r="J33" s="88"/>
      <c r="K33" s="103"/>
      <c r="L33" s="103"/>
      <c r="M33" s="83"/>
      <c r="N33" s="83"/>
      <c r="O33" s="83"/>
      <c r="P33" s="86"/>
      <c r="Q33" s="31"/>
    </row>
    <row r="34" spans="2:17" ht="9" customHeight="1" x14ac:dyDescent="0.35">
      <c r="B34" s="11"/>
      <c r="C34" s="197"/>
      <c r="D34" s="48"/>
      <c r="E34" s="7"/>
      <c r="F34" s="1"/>
      <c r="G34" s="1"/>
      <c r="H34" s="1"/>
      <c r="I34" s="1"/>
      <c r="J34" s="8"/>
      <c r="K34" s="9"/>
      <c r="L34" s="9"/>
      <c r="M34" s="1"/>
      <c r="N34" s="1"/>
      <c r="O34" s="1"/>
      <c r="P34" s="16"/>
      <c r="Q34" s="31"/>
    </row>
    <row r="35" spans="2:17" ht="9" customHeight="1" thickBot="1" x14ac:dyDescent="0.4">
      <c r="B35" s="11"/>
      <c r="C35" s="197"/>
      <c r="D35" s="48"/>
      <c r="E35" s="78"/>
      <c r="F35" s="73"/>
      <c r="G35" s="73"/>
      <c r="H35" s="73"/>
      <c r="I35" s="73"/>
      <c r="J35" s="79"/>
      <c r="K35" s="80"/>
      <c r="L35" s="80"/>
      <c r="M35" s="73"/>
      <c r="N35" s="73"/>
      <c r="O35" s="73"/>
      <c r="P35" s="76"/>
      <c r="Q35" s="31"/>
    </row>
    <row r="36" spans="2:17" ht="18" customHeight="1" thickBot="1" x14ac:dyDescent="0.4">
      <c r="B36" s="11"/>
      <c r="C36" s="197"/>
      <c r="D36" s="48"/>
      <c r="E36" s="81" t="s">
        <v>22</v>
      </c>
      <c r="F36" s="73"/>
      <c r="G36" s="73"/>
      <c r="H36" s="73"/>
      <c r="I36" s="73"/>
      <c r="J36" s="79"/>
      <c r="K36" s="80"/>
      <c r="L36" s="80"/>
      <c r="M36" s="177">
        <f>SUM(M15+M17+M19+M21+M25+M29+M31+M27)</f>
        <v>0</v>
      </c>
      <c r="N36" s="138"/>
      <c r="O36" s="187">
        <f>SUM(O15+O17+O19+O21+O25+O29+O31+O27)</f>
        <v>0</v>
      </c>
      <c r="P36" s="76"/>
      <c r="Q36" s="31"/>
    </row>
    <row r="37" spans="2:17" ht="24" customHeight="1" x14ac:dyDescent="0.3">
      <c r="B37" s="11"/>
      <c r="C37" s="197"/>
      <c r="D37" s="48"/>
      <c r="E37" s="201" t="s">
        <v>26</v>
      </c>
      <c r="F37" s="202"/>
      <c r="G37" s="202"/>
      <c r="H37" s="202"/>
      <c r="I37" s="202"/>
      <c r="J37" s="202"/>
      <c r="K37" s="202"/>
      <c r="L37" s="202"/>
      <c r="M37" s="82"/>
      <c r="N37" s="82"/>
      <c r="O37" s="73"/>
      <c r="P37" s="76"/>
      <c r="Q37" s="31"/>
    </row>
    <row r="38" spans="2:17" ht="9" customHeight="1" thickBot="1" x14ac:dyDescent="0.35">
      <c r="B38" s="36"/>
      <c r="C38" s="38"/>
      <c r="D38" s="38"/>
      <c r="E38" s="46"/>
      <c r="F38" s="38"/>
      <c r="G38" s="38"/>
      <c r="H38" s="38"/>
      <c r="I38" s="38"/>
      <c r="J38" s="39"/>
      <c r="K38" s="47"/>
      <c r="L38" s="47"/>
      <c r="M38" s="38"/>
      <c r="N38" s="38"/>
      <c r="O38" s="38"/>
      <c r="P38" s="42"/>
      <c r="Q38" s="31"/>
    </row>
    <row r="39" spans="2:17" ht="12" customHeight="1" thickBot="1" x14ac:dyDescent="0.35"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151"/>
      <c r="Q39" s="33"/>
    </row>
    <row r="40" spans="2:17" ht="14.15" customHeight="1" x14ac:dyDescent="0.3">
      <c r="B40" s="10"/>
      <c r="C40" s="43"/>
      <c r="D40" s="43"/>
      <c r="E40" s="43"/>
      <c r="F40" s="43"/>
      <c r="G40" s="43"/>
      <c r="H40" s="43"/>
      <c r="I40" s="43"/>
      <c r="J40" s="44"/>
      <c r="K40" s="43"/>
      <c r="L40" s="43"/>
      <c r="M40" s="43"/>
      <c r="N40" s="43"/>
      <c r="O40" s="43"/>
      <c r="P40" s="1"/>
      <c r="Q40" s="150"/>
    </row>
    <row r="41" spans="2:17" ht="10" customHeight="1" thickBot="1" x14ac:dyDescent="0.35">
      <c r="B41" s="11"/>
      <c r="C41" s="199" t="s">
        <v>13</v>
      </c>
      <c r="D41" s="48"/>
      <c r="E41" s="12"/>
      <c r="F41" s="12"/>
      <c r="G41" s="12"/>
      <c r="H41" s="12"/>
      <c r="I41" s="12"/>
      <c r="J41" s="13"/>
      <c r="K41" s="12"/>
      <c r="L41" s="12"/>
      <c r="M41" s="12"/>
      <c r="N41" s="12"/>
      <c r="O41" s="12"/>
      <c r="P41" s="14"/>
      <c r="Q41" s="31"/>
    </row>
    <row r="42" spans="2:17" ht="16.5" customHeight="1" thickBot="1" x14ac:dyDescent="0.35">
      <c r="B42" s="11"/>
      <c r="C42" s="199"/>
      <c r="D42" s="48"/>
      <c r="E42" s="68" t="s">
        <v>12</v>
      </c>
      <c r="F42" s="12"/>
      <c r="G42" s="12"/>
      <c r="H42" s="12"/>
      <c r="I42" s="12"/>
      <c r="J42" s="13"/>
      <c r="K42" s="12"/>
      <c r="L42" s="12"/>
      <c r="M42" s="112">
        <v>0</v>
      </c>
      <c r="N42" s="137"/>
      <c r="O42" s="12"/>
      <c r="P42" s="14"/>
      <c r="Q42" s="31"/>
    </row>
    <row r="43" spans="2:17" ht="10" customHeight="1" x14ac:dyDescent="0.3">
      <c r="B43" s="11"/>
      <c r="C43" s="199"/>
      <c r="D43" s="48"/>
      <c r="E43" s="29"/>
      <c r="F43" s="12"/>
      <c r="G43" s="12"/>
      <c r="H43" s="12"/>
      <c r="I43" s="12"/>
      <c r="J43" s="13"/>
      <c r="K43" s="12"/>
      <c r="L43" s="12"/>
      <c r="M43" s="113"/>
      <c r="N43" s="113"/>
      <c r="O43" s="12"/>
      <c r="P43" s="14"/>
      <c r="Q43" s="31"/>
    </row>
    <row r="44" spans="2:17" s="127" customFormat="1" ht="42" customHeight="1" x14ac:dyDescent="0.3">
      <c r="B44" s="153"/>
      <c r="C44" s="199"/>
      <c r="D44" s="48"/>
      <c r="E44" s="154"/>
      <c r="F44" s="154"/>
      <c r="G44" s="154"/>
      <c r="H44" s="171" t="s">
        <v>28</v>
      </c>
      <c r="I44" s="132"/>
      <c r="J44" s="188" t="s">
        <v>27</v>
      </c>
      <c r="K44" s="154"/>
      <c r="L44" s="154"/>
      <c r="M44" s="171" t="s">
        <v>28</v>
      </c>
      <c r="N44" s="132"/>
      <c r="O44" s="191" t="s">
        <v>27</v>
      </c>
      <c r="P44" s="155"/>
      <c r="Q44" s="128"/>
    </row>
    <row r="45" spans="2:17" ht="10" customHeight="1" thickBot="1" x14ac:dyDescent="0.4">
      <c r="B45" s="11"/>
      <c r="C45" s="199"/>
      <c r="D45" s="48"/>
      <c r="E45" s="17"/>
      <c r="F45" s="17"/>
      <c r="G45" s="17"/>
      <c r="H45" s="163"/>
      <c r="I45" s="161"/>
      <c r="J45" s="164"/>
      <c r="K45" s="18"/>
      <c r="L45" s="17"/>
      <c r="M45" s="168"/>
      <c r="N45" s="115"/>
      <c r="O45" s="17"/>
      <c r="P45" s="19"/>
      <c r="Q45" s="31"/>
    </row>
    <row r="46" spans="2:17" ht="16" thickBot="1" x14ac:dyDescent="0.35">
      <c r="B46" s="11"/>
      <c r="C46" s="199"/>
      <c r="D46" s="48"/>
      <c r="E46" s="105" t="s">
        <v>14</v>
      </c>
      <c r="F46" s="21"/>
      <c r="G46" s="21"/>
      <c r="H46" s="178">
        <v>280</v>
      </c>
      <c r="I46" s="161"/>
      <c r="J46" s="189">
        <v>270</v>
      </c>
      <c r="K46" s="106" t="s">
        <v>0</v>
      </c>
      <c r="L46" s="23"/>
      <c r="M46" s="179">
        <f>IF(Q15=5,H46*M42,0)</f>
        <v>0</v>
      </c>
      <c r="N46" s="117"/>
      <c r="O46" s="185">
        <f>IF(Q15=5,J46*M42,0)</f>
        <v>0</v>
      </c>
      <c r="P46" s="19"/>
      <c r="Q46" s="32"/>
    </row>
    <row r="47" spans="2:17" ht="10" customHeight="1" thickBot="1" x14ac:dyDescent="0.35">
      <c r="B47" s="11"/>
      <c r="C47" s="199"/>
      <c r="D47" s="48"/>
      <c r="E47" s="20"/>
      <c r="F47" s="21"/>
      <c r="G47" s="21"/>
      <c r="H47" s="167"/>
      <c r="I47" s="161"/>
      <c r="J47" s="165"/>
      <c r="K47" s="106"/>
      <c r="L47" s="23"/>
      <c r="M47" s="116"/>
      <c r="N47" s="116"/>
      <c r="O47" s="17"/>
      <c r="P47" s="19"/>
      <c r="Q47" s="31"/>
    </row>
    <row r="48" spans="2:17" ht="16" thickBot="1" x14ac:dyDescent="0.35">
      <c r="B48" s="11"/>
      <c r="C48" s="199"/>
      <c r="D48" s="48"/>
      <c r="E48" s="105" t="s">
        <v>15</v>
      </c>
      <c r="F48" s="21"/>
      <c r="G48" s="21"/>
      <c r="H48" s="178">
        <v>300</v>
      </c>
      <c r="I48" s="162"/>
      <c r="J48" s="189">
        <v>290</v>
      </c>
      <c r="K48" s="106" t="s">
        <v>0</v>
      </c>
      <c r="L48" s="23"/>
      <c r="M48" s="179">
        <f>IF(Q15=6,H48*M42,0)</f>
        <v>0</v>
      </c>
      <c r="N48" s="117"/>
      <c r="O48" s="185">
        <f>IF(Q15=6,J48*M42,0)</f>
        <v>0</v>
      </c>
      <c r="P48" s="19"/>
      <c r="Q48" s="31"/>
    </row>
    <row r="49" spans="2:17" ht="10" customHeight="1" thickBot="1" x14ac:dyDescent="0.35">
      <c r="B49" s="11"/>
      <c r="C49" s="199"/>
      <c r="D49" s="48"/>
      <c r="E49" s="105"/>
      <c r="F49" s="21"/>
      <c r="G49" s="21"/>
      <c r="H49" s="167"/>
      <c r="I49" s="161"/>
      <c r="J49" s="165"/>
      <c r="K49" s="106"/>
      <c r="L49" s="23"/>
      <c r="M49" s="116"/>
      <c r="N49" s="116"/>
      <c r="O49" s="17"/>
      <c r="P49" s="19"/>
      <c r="Q49" s="31"/>
    </row>
    <row r="50" spans="2:17" ht="16" thickBot="1" x14ac:dyDescent="0.35">
      <c r="B50" s="11"/>
      <c r="C50" s="199"/>
      <c r="D50" s="48"/>
      <c r="E50" s="105" t="s">
        <v>16</v>
      </c>
      <c r="F50" s="21"/>
      <c r="G50" s="21"/>
      <c r="H50" s="178">
        <v>330</v>
      </c>
      <c r="I50" s="161"/>
      <c r="J50" s="189">
        <v>320</v>
      </c>
      <c r="K50" s="106" t="s">
        <v>0</v>
      </c>
      <c r="L50" s="23"/>
      <c r="M50" s="179">
        <f>IF(Q15=7,H50*M42,0)</f>
        <v>0</v>
      </c>
      <c r="N50" s="117"/>
      <c r="O50" s="185">
        <f>IF(Q15=7,J50*M42,0)</f>
        <v>0</v>
      </c>
      <c r="P50" s="19"/>
      <c r="Q50" s="31"/>
    </row>
    <row r="51" spans="2:17" ht="10" customHeight="1" thickBot="1" x14ac:dyDescent="0.35">
      <c r="B51" s="11"/>
      <c r="C51" s="199"/>
      <c r="D51" s="48"/>
      <c r="E51" s="105"/>
      <c r="F51" s="21"/>
      <c r="G51" s="21"/>
      <c r="H51" s="167"/>
      <c r="I51" s="161"/>
      <c r="J51" s="165"/>
      <c r="K51" s="106"/>
      <c r="L51" s="23"/>
      <c r="M51" s="116"/>
      <c r="N51" s="116"/>
      <c r="O51" s="17"/>
      <c r="P51" s="19"/>
      <c r="Q51" s="31"/>
    </row>
    <row r="52" spans="2:17" ht="16" thickBot="1" x14ac:dyDescent="0.35">
      <c r="B52" s="11"/>
      <c r="C52" s="199"/>
      <c r="D52" s="48"/>
      <c r="E52" s="105" t="s">
        <v>17</v>
      </c>
      <c r="F52" s="21"/>
      <c r="G52" s="21"/>
      <c r="H52" s="178">
        <v>350</v>
      </c>
      <c r="I52" s="161"/>
      <c r="J52" s="189">
        <v>340</v>
      </c>
      <c r="K52" s="106" t="s">
        <v>0</v>
      </c>
      <c r="L52" s="23"/>
      <c r="M52" s="179">
        <f>IF(Q15=8,H52*M42,0)</f>
        <v>0</v>
      </c>
      <c r="N52" s="117"/>
      <c r="O52" s="185">
        <f>IF(Q15=8,J52*M42,0)</f>
        <v>0</v>
      </c>
      <c r="P52" s="19"/>
      <c r="Q52" s="31"/>
    </row>
    <row r="53" spans="2:17" ht="10" customHeight="1" thickBot="1" x14ac:dyDescent="0.35">
      <c r="B53" s="11"/>
      <c r="C53" s="199"/>
      <c r="D53" s="48"/>
      <c r="E53" s="105"/>
      <c r="F53" s="21"/>
      <c r="G53" s="21"/>
      <c r="H53" s="167"/>
      <c r="I53" s="161"/>
      <c r="J53" s="165"/>
      <c r="K53" s="106"/>
      <c r="L53" s="23"/>
      <c r="M53" s="117"/>
      <c r="N53" s="117"/>
      <c r="O53" s="17"/>
      <c r="P53" s="19"/>
      <c r="Q53" s="31"/>
    </row>
    <row r="54" spans="2:17" ht="16" thickBot="1" x14ac:dyDescent="0.35">
      <c r="B54" s="11"/>
      <c r="C54" s="199"/>
      <c r="D54" s="48"/>
      <c r="E54" s="105" t="s">
        <v>18</v>
      </c>
      <c r="F54" s="21"/>
      <c r="G54" s="21"/>
      <c r="H54" s="178">
        <v>360</v>
      </c>
      <c r="I54" s="161"/>
      <c r="J54" s="189">
        <v>350</v>
      </c>
      <c r="K54" s="106" t="s">
        <v>0</v>
      </c>
      <c r="L54" s="23"/>
      <c r="M54" s="179">
        <f>IF(Q15=9,H54*M42,0)</f>
        <v>0</v>
      </c>
      <c r="N54" s="117"/>
      <c r="O54" s="185">
        <f>IF(Q15=9,J54*M42,0)</f>
        <v>0</v>
      </c>
      <c r="P54" s="19"/>
      <c r="Q54" s="31"/>
    </row>
    <row r="55" spans="2:17" ht="10" customHeight="1" thickBot="1" x14ac:dyDescent="0.35">
      <c r="B55" s="11"/>
      <c r="C55" s="199"/>
      <c r="D55" s="48"/>
      <c r="E55" s="105"/>
      <c r="F55" s="21"/>
      <c r="G55" s="21"/>
      <c r="H55" s="167"/>
      <c r="I55" s="161"/>
      <c r="J55" s="165"/>
      <c r="K55" s="106"/>
      <c r="L55" s="23"/>
      <c r="M55" s="118"/>
      <c r="N55" s="118"/>
      <c r="O55" s="17"/>
      <c r="P55" s="19"/>
      <c r="Q55" s="31"/>
    </row>
    <row r="56" spans="2:17" ht="16" thickBot="1" x14ac:dyDescent="0.35">
      <c r="B56" s="11"/>
      <c r="C56" s="199"/>
      <c r="D56" s="48"/>
      <c r="E56" s="105" t="s">
        <v>19</v>
      </c>
      <c r="F56" s="21"/>
      <c r="G56" s="21"/>
      <c r="H56" s="178">
        <v>370</v>
      </c>
      <c r="I56" s="161"/>
      <c r="J56" s="189">
        <v>360</v>
      </c>
      <c r="K56" s="106" t="s">
        <v>0</v>
      </c>
      <c r="L56" s="23"/>
      <c r="M56" s="179">
        <f>IF(Q15=10,H56*M42,0)</f>
        <v>0</v>
      </c>
      <c r="N56" s="117"/>
      <c r="O56" s="185">
        <f>IF(Q15=10,J56*M42,0)</f>
        <v>0</v>
      </c>
      <c r="P56" s="19"/>
      <c r="Q56" s="31"/>
    </row>
    <row r="57" spans="2:17" ht="10" customHeight="1" x14ac:dyDescent="0.3">
      <c r="B57" s="11"/>
      <c r="C57" s="199"/>
      <c r="D57" s="48"/>
      <c r="E57" s="24"/>
      <c r="F57" s="17"/>
      <c r="G57" s="17"/>
      <c r="H57" s="17"/>
      <c r="I57" s="17"/>
      <c r="J57" s="166"/>
      <c r="K57" s="23"/>
      <c r="L57" s="23"/>
      <c r="M57" s="119"/>
      <c r="N57" s="119"/>
      <c r="O57" s="17"/>
      <c r="P57" s="19"/>
      <c r="Q57" s="31"/>
    </row>
    <row r="58" spans="2:17" ht="10" customHeight="1" x14ac:dyDescent="0.3">
      <c r="B58" s="11"/>
      <c r="C58" s="199"/>
      <c r="D58" s="48"/>
      <c r="E58" s="26"/>
      <c r="F58" s="1"/>
      <c r="G58" s="1"/>
      <c r="H58" s="1"/>
      <c r="I58" s="1"/>
      <c r="J58" s="8"/>
      <c r="K58" s="27"/>
      <c r="L58" s="27"/>
      <c r="M58" s="120"/>
      <c r="N58" s="120"/>
      <c r="O58" s="1"/>
      <c r="P58" s="16"/>
      <c r="Q58" s="31"/>
    </row>
    <row r="59" spans="2:17" ht="10" customHeight="1" thickBot="1" x14ac:dyDescent="0.4">
      <c r="B59" s="11"/>
      <c r="C59" s="199"/>
      <c r="D59" s="48"/>
      <c r="E59" s="22"/>
      <c r="F59" s="21"/>
      <c r="G59" s="21"/>
      <c r="H59" s="21"/>
      <c r="I59" s="21"/>
      <c r="J59" s="28"/>
      <c r="K59" s="22"/>
      <c r="L59" s="21"/>
      <c r="M59" s="115"/>
      <c r="N59" s="115"/>
      <c r="O59" s="17"/>
      <c r="P59" s="19"/>
      <c r="Q59" s="31"/>
    </row>
    <row r="60" spans="2:17" ht="16" thickBot="1" x14ac:dyDescent="0.35">
      <c r="B60" s="11"/>
      <c r="C60" s="199"/>
      <c r="D60" s="48"/>
      <c r="E60" s="106" t="s">
        <v>5</v>
      </c>
      <c r="F60" s="21"/>
      <c r="G60" s="21"/>
      <c r="H60" s="172">
        <v>350</v>
      </c>
      <c r="I60" s="169"/>
      <c r="J60" s="190">
        <v>250</v>
      </c>
      <c r="K60" s="106" t="s">
        <v>6</v>
      </c>
      <c r="L60" s="21"/>
      <c r="M60" s="180">
        <f>IF(SUM(M46:M56)&gt;0,350,0)</f>
        <v>0</v>
      </c>
      <c r="N60" s="116"/>
      <c r="O60" s="185">
        <f>IF(SUM(M46:M56)&gt;0,250,0)</f>
        <v>0</v>
      </c>
      <c r="P60" s="19"/>
      <c r="Q60" s="31"/>
    </row>
    <row r="61" spans="2:17" ht="10" customHeight="1" thickBot="1" x14ac:dyDescent="0.35">
      <c r="B61" s="11"/>
      <c r="C61" s="199"/>
      <c r="D61" s="48"/>
      <c r="E61" s="105"/>
      <c r="F61" s="17"/>
      <c r="G61" s="17"/>
      <c r="H61" s="169"/>
      <c r="I61" s="169"/>
      <c r="J61" s="165"/>
      <c r="K61" s="106"/>
      <c r="L61" s="23"/>
      <c r="M61" s="121"/>
      <c r="N61" s="121"/>
      <c r="O61" s="17"/>
      <c r="P61" s="19"/>
      <c r="Q61" s="31"/>
    </row>
    <row r="62" spans="2:17" ht="16" thickBot="1" x14ac:dyDescent="0.35">
      <c r="B62" s="11"/>
      <c r="C62" s="199"/>
      <c r="D62" s="48"/>
      <c r="E62" s="106" t="s">
        <v>20</v>
      </c>
      <c r="F62" s="21"/>
      <c r="G62" s="21"/>
      <c r="H62" s="172">
        <v>240</v>
      </c>
      <c r="I62" s="169"/>
      <c r="J62" s="190">
        <v>240</v>
      </c>
      <c r="K62" s="106" t="s">
        <v>6</v>
      </c>
      <c r="L62" s="21"/>
      <c r="M62" s="180">
        <f>IF(SUM(M46:M56)&gt;0,240,0)</f>
        <v>0</v>
      </c>
      <c r="N62" s="116"/>
      <c r="O62" s="185">
        <f>IF(SUM(M46:M56)&gt;0,240,0)</f>
        <v>0</v>
      </c>
      <c r="P62" s="19"/>
      <c r="Q62" s="31"/>
    </row>
    <row r="63" spans="2:17" ht="10" customHeight="1" thickBot="1" x14ac:dyDescent="0.35">
      <c r="B63" s="11"/>
      <c r="C63" s="199"/>
      <c r="D63" s="48"/>
      <c r="E63" s="105"/>
      <c r="F63" s="17"/>
      <c r="G63" s="17"/>
      <c r="H63" s="169"/>
      <c r="I63" s="169"/>
      <c r="J63" s="165"/>
      <c r="K63" s="106"/>
      <c r="L63" s="23"/>
      <c r="M63" s="121"/>
      <c r="N63" s="121"/>
      <c r="O63" s="17"/>
      <c r="P63" s="19"/>
      <c r="Q63" s="31"/>
    </row>
    <row r="64" spans="2:17" ht="17.25" customHeight="1" thickBot="1" x14ac:dyDescent="0.35">
      <c r="B64" s="11"/>
      <c r="C64" s="199"/>
      <c r="D64" s="48"/>
      <c r="E64" s="105" t="s">
        <v>7</v>
      </c>
      <c r="F64" s="21"/>
      <c r="G64" s="21"/>
      <c r="H64" s="172">
        <v>290</v>
      </c>
      <c r="I64" s="169"/>
      <c r="J64" s="190">
        <v>290</v>
      </c>
      <c r="K64" s="106" t="s">
        <v>6</v>
      </c>
      <c r="L64" s="21"/>
      <c r="M64" s="180">
        <f>IF(SUM(M46:M57)&gt;0,290,0)</f>
        <v>0</v>
      </c>
      <c r="N64" s="116"/>
      <c r="O64" s="185">
        <f>IF(SUM(M46:M57)&gt;0,290,0)</f>
        <v>0</v>
      </c>
      <c r="P64" s="19"/>
      <c r="Q64" s="31"/>
    </row>
    <row r="65" spans="2:17" ht="8.15" customHeight="1" thickBot="1" x14ac:dyDescent="0.4">
      <c r="B65" s="11"/>
      <c r="C65" s="199"/>
      <c r="D65" s="48"/>
      <c r="E65" s="105"/>
      <c r="F65" s="21"/>
      <c r="G65" s="21"/>
      <c r="H65" s="21"/>
      <c r="I65" s="21"/>
      <c r="J65" s="110"/>
      <c r="K65" s="106"/>
      <c r="L65" s="21"/>
      <c r="M65" s="122"/>
      <c r="N65" s="116"/>
      <c r="O65" s="17"/>
      <c r="P65" s="19"/>
      <c r="Q65" s="31"/>
    </row>
    <row r="66" spans="2:17" ht="19.5" customHeight="1" thickBot="1" x14ac:dyDescent="0.35">
      <c r="B66" s="11"/>
      <c r="C66" s="199"/>
      <c r="D66" s="48"/>
      <c r="E66" s="105" t="s">
        <v>11</v>
      </c>
      <c r="F66" s="17"/>
      <c r="G66" s="50">
        <v>1</v>
      </c>
      <c r="H66" s="17"/>
      <c r="I66" s="17"/>
      <c r="J66" s="109"/>
      <c r="K66" s="105" t="s">
        <v>8</v>
      </c>
      <c r="L66" s="24"/>
      <c r="M66" s="181">
        <f>IF(SUM(M46:M56)&gt;0,G66*(J66+H60+J64),0)</f>
        <v>0</v>
      </c>
      <c r="N66" s="146" t="s">
        <v>10</v>
      </c>
      <c r="O66" s="185">
        <f>IF(SUM(M46:M56)&gt;0,G66*(J66+J60+J64),0)</f>
        <v>0</v>
      </c>
      <c r="P66" s="60"/>
      <c r="Q66" s="31"/>
    </row>
    <row r="67" spans="2:17" ht="10" customHeight="1" x14ac:dyDescent="0.3">
      <c r="B67" s="11"/>
      <c r="C67" s="199"/>
      <c r="D67" s="48"/>
      <c r="E67" s="107" t="s">
        <v>24</v>
      </c>
      <c r="F67" s="62"/>
      <c r="G67" s="63"/>
      <c r="H67" s="62"/>
      <c r="I67" s="62"/>
      <c r="J67" s="111"/>
      <c r="K67" s="107"/>
      <c r="L67" s="61"/>
      <c r="M67" s="64"/>
      <c r="N67" s="64"/>
      <c r="O67" s="147"/>
      <c r="P67" s="65"/>
      <c r="Q67" s="31"/>
    </row>
    <row r="68" spans="2:17" ht="10" customHeight="1" x14ac:dyDescent="0.35">
      <c r="B68" s="11"/>
      <c r="C68" s="199"/>
      <c r="D68" s="48"/>
      <c r="E68" s="108"/>
      <c r="F68" s="17"/>
      <c r="G68" s="17"/>
      <c r="H68" s="17"/>
      <c r="I68" s="17"/>
      <c r="J68" s="25"/>
      <c r="K68" s="66"/>
      <c r="L68" s="66"/>
      <c r="M68" s="17"/>
      <c r="N68" s="17"/>
      <c r="O68" s="17"/>
      <c r="P68" s="19"/>
      <c r="Q68" s="31"/>
    </row>
    <row r="69" spans="2:17" ht="9" customHeight="1" x14ac:dyDescent="0.35">
      <c r="B69" s="11"/>
      <c r="C69" s="199"/>
      <c r="D69" s="48"/>
      <c r="E69" s="7"/>
      <c r="F69" s="1"/>
      <c r="G69" s="1"/>
      <c r="H69" s="1"/>
      <c r="I69" s="1"/>
      <c r="J69" s="8"/>
      <c r="K69" s="9"/>
      <c r="L69" s="9"/>
      <c r="M69" s="1"/>
      <c r="N69" s="1"/>
      <c r="O69" s="1"/>
      <c r="P69" s="16"/>
      <c r="Q69" s="31"/>
    </row>
    <row r="70" spans="2:17" ht="9" customHeight="1" thickBot="1" x14ac:dyDescent="0.4">
      <c r="B70" s="11"/>
      <c r="C70" s="199"/>
      <c r="D70" s="48"/>
      <c r="E70" s="69"/>
      <c r="F70" s="15"/>
      <c r="G70" s="15"/>
      <c r="H70" s="15"/>
      <c r="I70" s="15"/>
      <c r="J70" s="53"/>
      <c r="K70" s="70"/>
      <c r="L70" s="70"/>
      <c r="M70" s="15"/>
      <c r="N70" s="15"/>
      <c r="O70" s="15"/>
      <c r="P70" s="71"/>
      <c r="Q70" s="31"/>
    </row>
    <row r="71" spans="2:17" ht="18" customHeight="1" thickBot="1" x14ac:dyDescent="0.4">
      <c r="B71" s="11"/>
      <c r="C71" s="199"/>
      <c r="D71" s="48"/>
      <c r="E71" s="123" t="s">
        <v>21</v>
      </c>
      <c r="F71" s="30"/>
      <c r="G71" s="30"/>
      <c r="H71" s="30"/>
      <c r="I71" s="30"/>
      <c r="J71" s="54"/>
      <c r="K71" s="55"/>
      <c r="L71" s="55"/>
      <c r="M71" s="177">
        <f>SUM(M46+M48+M50+M52+M54+M56+M60+M62+M64)+M66</f>
        <v>0</v>
      </c>
      <c r="N71" s="135"/>
      <c r="O71" s="192">
        <f>SUM(O46:O66)</f>
        <v>0</v>
      </c>
      <c r="P71" s="52"/>
      <c r="Q71" s="31"/>
    </row>
    <row r="72" spans="2:17" ht="7.5" customHeight="1" x14ac:dyDescent="0.3">
      <c r="B72" s="11"/>
      <c r="C72" s="199"/>
      <c r="D72" s="48"/>
      <c r="E72" s="200"/>
      <c r="F72" s="200"/>
      <c r="G72" s="200"/>
      <c r="H72" s="200"/>
      <c r="I72" s="200"/>
      <c r="J72" s="200"/>
      <c r="K72" s="200"/>
      <c r="L72" s="200"/>
      <c r="M72" s="72"/>
      <c r="N72" s="135"/>
      <c r="O72" s="30"/>
      <c r="P72" s="52"/>
      <c r="Q72" s="31"/>
    </row>
    <row r="73" spans="2:17" ht="10" customHeight="1" thickBot="1" x14ac:dyDescent="0.4">
      <c r="B73" s="36"/>
      <c r="C73" s="51"/>
      <c r="D73" s="49"/>
      <c r="E73" s="37"/>
      <c r="F73" s="38"/>
      <c r="G73" s="38"/>
      <c r="H73" s="38"/>
      <c r="I73" s="38"/>
      <c r="J73" s="39"/>
      <c r="K73" s="40"/>
      <c r="L73" s="40"/>
      <c r="M73" s="41"/>
      <c r="N73" s="41"/>
      <c r="O73" s="38"/>
      <c r="P73" s="1"/>
      <c r="Q73" s="150"/>
    </row>
    <row r="74" spans="2:17" ht="12" customHeight="1" x14ac:dyDescent="0.3">
      <c r="P74" s="149"/>
    </row>
    <row r="75" spans="2:17" ht="14.15" customHeight="1" x14ac:dyDescent="0.3"/>
    <row r="76" spans="2:17" ht="10" customHeight="1" x14ac:dyDescent="0.3">
      <c r="C76" s="198"/>
    </row>
    <row r="77" spans="2:17" ht="16.5" customHeight="1" x14ac:dyDescent="0.3">
      <c r="C77" s="198"/>
    </row>
    <row r="78" spans="2:17" ht="10" customHeight="1" x14ac:dyDescent="0.3">
      <c r="C78" s="198"/>
    </row>
    <row r="79" spans="2:17" ht="10" customHeight="1" x14ac:dyDescent="0.3">
      <c r="C79" s="198"/>
    </row>
    <row r="80" spans="2:17" ht="12" customHeight="1" x14ac:dyDescent="0.3">
      <c r="C80" s="198"/>
    </row>
    <row r="81" spans="3:10" x14ac:dyDescent="0.3">
      <c r="C81" s="198"/>
      <c r="J81" s="142"/>
    </row>
    <row r="82" spans="3:10" ht="10" customHeight="1" x14ac:dyDescent="0.3">
      <c r="C82" s="198"/>
    </row>
    <row r="83" spans="3:10" ht="10" customHeight="1" x14ac:dyDescent="0.3">
      <c r="C83" s="198"/>
    </row>
    <row r="84" spans="3:10" ht="10" customHeight="1" x14ac:dyDescent="0.3">
      <c r="C84" s="198"/>
      <c r="J84" s="142"/>
    </row>
    <row r="85" spans="3:10" ht="12" customHeight="1" x14ac:dyDescent="0.3">
      <c r="C85" s="198"/>
    </row>
    <row r="86" spans="3:10" ht="15" customHeight="1" x14ac:dyDescent="0.3">
      <c r="C86" s="198"/>
      <c r="J86" s="142"/>
    </row>
    <row r="87" spans="3:10" ht="3" customHeight="1" x14ac:dyDescent="0.3">
      <c r="C87" s="198"/>
    </row>
    <row r="88" spans="3:10" ht="6" customHeight="1" x14ac:dyDescent="0.3">
      <c r="C88" s="198"/>
    </row>
    <row r="89" spans="3:10" ht="15.75" customHeight="1" x14ac:dyDescent="0.3">
      <c r="C89" s="198"/>
    </row>
    <row r="90" spans="3:10" ht="8.15" customHeight="1" x14ac:dyDescent="0.3">
      <c r="C90" s="198"/>
    </row>
    <row r="91" spans="3:10" x14ac:dyDescent="0.3">
      <c r="C91" s="198"/>
    </row>
    <row r="92" spans="3:10" ht="8.15" customHeight="1" x14ac:dyDescent="0.3">
      <c r="C92" s="198"/>
    </row>
    <row r="93" spans="3:10" x14ac:dyDescent="0.3">
      <c r="C93" s="198"/>
    </row>
    <row r="94" spans="3:10" ht="10" customHeight="1" x14ac:dyDescent="0.3">
      <c r="C94" s="198"/>
    </row>
    <row r="95" spans="3:10" ht="10" customHeight="1" x14ac:dyDescent="0.3">
      <c r="C95" s="198"/>
    </row>
    <row r="96" spans="3:10" ht="18" customHeight="1" x14ac:dyDescent="0.3">
      <c r="C96" s="198"/>
    </row>
    <row r="97" spans="3:17" ht="10" customHeight="1" x14ac:dyDescent="0.3">
      <c r="C97" s="198"/>
    </row>
    <row r="98" spans="3:17" ht="10" customHeight="1" x14ac:dyDescent="0.3"/>
    <row r="99" spans="3:17" ht="12" customHeight="1" x14ac:dyDescent="0.3"/>
    <row r="100" spans="3:17" ht="14.15" customHeight="1" x14ac:dyDescent="0.3"/>
    <row r="101" spans="3:17" ht="10" customHeight="1" x14ac:dyDescent="0.3">
      <c r="Q101" s="34"/>
    </row>
    <row r="102" spans="3:17" ht="15.75" customHeight="1" x14ac:dyDescent="0.3">
      <c r="Q102" s="34"/>
    </row>
    <row r="103" spans="3:17" ht="10" customHeight="1" x14ac:dyDescent="0.3">
      <c r="Q103" s="34"/>
    </row>
    <row r="104" spans="3:17" ht="10" customHeight="1" x14ac:dyDescent="0.3">
      <c r="Q104" s="34"/>
    </row>
    <row r="105" spans="3:17" ht="20.149999999999999" customHeight="1" x14ac:dyDescent="0.3">
      <c r="Q105" s="34"/>
    </row>
    <row r="106" spans="3:17" ht="10" customHeight="1" x14ac:dyDescent="0.3">
      <c r="Q106" s="34"/>
    </row>
    <row r="107" spans="3:17" ht="20.149999999999999" customHeight="1" x14ac:dyDescent="0.3">
      <c r="Q107" s="34"/>
    </row>
    <row r="108" spans="3:17" ht="10" customHeight="1" x14ac:dyDescent="0.3">
      <c r="Q108" s="35"/>
    </row>
    <row r="109" spans="3:17" x14ac:dyDescent="0.3">
      <c r="Q109" s="34"/>
    </row>
    <row r="110" spans="3:17" x14ac:dyDescent="0.3">
      <c r="Q110" s="34"/>
    </row>
    <row r="111" spans="3:17" ht="10" customHeight="1" x14ac:dyDescent="0.3">
      <c r="Q111" s="34"/>
    </row>
    <row r="112" spans="3:17" ht="10" customHeight="1" x14ac:dyDescent="0.3">
      <c r="Q112" s="34"/>
    </row>
    <row r="113" spans="17:17" ht="18" customHeight="1" x14ac:dyDescent="0.3">
      <c r="Q113" s="34"/>
    </row>
    <row r="114" spans="17:17" ht="10" customHeight="1" x14ac:dyDescent="0.3">
      <c r="Q114" s="34"/>
    </row>
    <row r="115" spans="17:17" ht="10" customHeight="1" x14ac:dyDescent="0.3">
      <c r="Q115" s="34"/>
    </row>
    <row r="116" spans="17:17" x14ac:dyDescent="0.3">
      <c r="Q116" s="34"/>
    </row>
  </sheetData>
  <sheetProtection sheet="1" formatCells="0" selectLockedCells="1"/>
  <mergeCells count="5">
    <mergeCell ref="C10:C37"/>
    <mergeCell ref="C76:C97"/>
    <mergeCell ref="C41:C72"/>
    <mergeCell ref="E72:L72"/>
    <mergeCell ref="E37:L37"/>
  </mergeCells>
  <dataValidations count="1">
    <dataValidation type="list" allowBlank="1" showInputMessage="1" showErrorMessage="1" sqref="G31:G32 G66:G67" xr:uid="{30C2D95C-BFB1-4CB5-8991-6E7A04244878}">
      <formula1>"0,1,2,3,4,5,6,7,8,9,10,11,12,13,14,15,16,17,18,19,20,21,22,23,24,25,26,27,28,29,30"</formula1>
    </dataValidation>
  </dataValidations>
  <pageMargins left="0.70866141732283472" right="0.70866141732283472" top="0.59055118110236227" bottom="0.78740157480314965" header="0.31496062992125984" footer="0.31496062992125984"/>
  <pageSetup paperSize="9" scale="55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locked="0" defaultSize="0" autoFill="0" autoLine="0" autoPict="0" macro="[0]!Optionsfeld7_Klicken">
                <anchor moveWithCells="1">
                  <from>
                    <xdr:col>11</xdr:col>
                    <xdr:colOff>69850</xdr:colOff>
                    <xdr:row>13</xdr:row>
                    <xdr:rowOff>184150</xdr:rowOff>
                  </from>
                  <to>
                    <xdr:col>11</xdr:col>
                    <xdr:colOff>304800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locked="0" defaultSize="0" autoFill="0" autoLine="0" autoPict="0">
                <anchor moveWithCells="1">
                  <from>
                    <xdr:col>11</xdr:col>
                    <xdr:colOff>69850</xdr:colOff>
                    <xdr:row>16</xdr:row>
                    <xdr:rowOff>12700</xdr:rowOff>
                  </from>
                  <to>
                    <xdr:col>11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locked="0" defaultSize="0" autoFill="0" autoLine="0" autoPict="0">
                <anchor moveWithCells="1">
                  <from>
                    <xdr:col>11</xdr:col>
                    <xdr:colOff>69850</xdr:colOff>
                    <xdr:row>17</xdr:row>
                    <xdr:rowOff>190500</xdr:rowOff>
                  </from>
                  <to>
                    <xdr:col>11</xdr:col>
                    <xdr:colOff>304800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locked="0" defaultSize="0" autoFill="0" autoLine="0" autoPict="0">
                <anchor moveWithCells="1">
                  <from>
                    <xdr:col>11</xdr:col>
                    <xdr:colOff>69850</xdr:colOff>
                    <xdr:row>19</xdr:row>
                    <xdr:rowOff>184150</xdr:rowOff>
                  </from>
                  <to>
                    <xdr:col>11</xdr:col>
                    <xdr:colOff>304800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44</xdr:row>
                    <xdr:rowOff>146050</xdr:rowOff>
                  </from>
                  <to>
                    <xdr:col>11</xdr:col>
                    <xdr:colOff>298450</xdr:colOff>
                    <xdr:row>46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114300</xdr:rowOff>
                  </from>
                  <to>
                    <xdr:col>11</xdr:col>
                    <xdr:colOff>279400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locked="0" defaultSize="0" autoFill="0" autoLine="0" autoPict="0">
                <anchor moveWithCells="1">
                  <from>
                    <xdr:col>11</xdr:col>
                    <xdr:colOff>31750</xdr:colOff>
                    <xdr:row>48</xdr:row>
                    <xdr:rowOff>127000</xdr:rowOff>
                  </from>
                  <to>
                    <xdr:col>11</xdr:col>
                    <xdr:colOff>266700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locked="0" defaultSize="0" autoFill="0" autoLine="0" autoPict="0">
                <anchor moveWithCells="1">
                  <from>
                    <xdr:col>11</xdr:col>
                    <xdr:colOff>50800</xdr:colOff>
                    <xdr:row>50</xdr:row>
                    <xdr:rowOff>184150</xdr:rowOff>
                  </from>
                  <to>
                    <xdr:col>11</xdr:col>
                    <xdr:colOff>285750</xdr:colOff>
                    <xdr:row>52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locked="0" defaultSize="0" autoFill="0" autoLine="0" autoPict="0">
                <anchor moveWithCells="1">
                  <from>
                    <xdr:col>11</xdr:col>
                    <xdr:colOff>50800</xdr:colOff>
                    <xdr:row>52</xdr:row>
                    <xdr:rowOff>146050</xdr:rowOff>
                  </from>
                  <to>
                    <xdr:col>11</xdr:col>
                    <xdr:colOff>285750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locked="0" defaultSize="0" autoFill="0" autoLine="0" autoPict="0">
                <anchor moveWithCells="1">
                  <from>
                    <xdr:col>11</xdr:col>
                    <xdr:colOff>50800</xdr:colOff>
                    <xdr:row>54</xdr:row>
                    <xdr:rowOff>171450</xdr:rowOff>
                  </from>
                  <to>
                    <xdr:col>11</xdr:col>
                    <xdr:colOff>285750</xdr:colOff>
                    <xdr:row>56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Tabelle4</vt:lpstr>
      <vt:lpstr>Tabelle4!Druckbereich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Vagt, Marcus</dc:creator>
  <cp:lastModifiedBy>Patzwald, Maria</cp:lastModifiedBy>
  <cp:lastPrinted>2021-08-18T13:16:42Z</cp:lastPrinted>
  <dcterms:created xsi:type="dcterms:W3CDTF">2021-08-12T08:16:46Z</dcterms:created>
  <dcterms:modified xsi:type="dcterms:W3CDTF">2023-04-24T11:16:50Z</dcterms:modified>
</cp:coreProperties>
</file>